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629"/>
  <workbookPr filterPrivacy="1" codeName="ThisWorkbook" autoCompressPictures="0"/>
  <xr:revisionPtr revIDLastSave="0" documentId="8_{E457DF4E-4E45-4E0C-9540-4095B02A7D26}" xr6:coauthVersionLast="47" xr6:coauthVersionMax="47" xr10:uidLastSave="{00000000-0000-0000-0000-000000000000}"/>
  <bookViews>
    <workbookView xWindow="-110" yWindow="-110" windowWidth="19420" windowHeight="10300" tabRatio="788" xr2:uid="{00000000-000D-0000-FFFF-FFFF00000000}"/>
  </bookViews>
  <sheets>
    <sheet name="Gennaio" sheetId="14" r:id="rId1"/>
    <sheet name="Febbraio" sheetId="15" r:id="rId2"/>
    <sheet name="Marzo" sheetId="16" r:id="rId3"/>
    <sheet name="Aprile" sheetId="17" r:id="rId4"/>
    <sheet name="Maggio" sheetId="18" r:id="rId5"/>
    <sheet name="Giu" sheetId="19" r:id="rId6"/>
    <sheet name="Luglio" sheetId="20" r:id="rId7"/>
    <sheet name="Agosto" sheetId="21" r:id="rId8"/>
    <sheet name="Settembre" sheetId="22" r:id="rId9"/>
    <sheet name="Ottobre" sheetId="23" r:id="rId10"/>
    <sheet name="Novembre" sheetId="24" r:id="rId11"/>
    <sheet name="Dicembre" sheetId="25" r:id="rId12"/>
  </sheets>
  <definedNames>
    <definedName name="AnnoCalendario">Gennaio!$K$5</definedName>
    <definedName name="AreaTitoloColonna1..H12.1">Gennaio!$B$3</definedName>
    <definedName name="AreaTitoloColonna1..H12.10">Ottobre!$B$3</definedName>
    <definedName name="AreaTitoloColonna1..H12.11">Novembre!$B$3</definedName>
    <definedName name="AreaTitoloColonna1..H12.12">Dicembre!$B$3</definedName>
    <definedName name="AreaTitoloColonna1..H12.2">Febbraio!$B$3</definedName>
    <definedName name="AreaTitoloColonna1..H12.3">Marzo!$B$3</definedName>
    <definedName name="AreaTitoloColonna1..H12.4">Aprile!$B$3</definedName>
    <definedName name="AreaTitoloColonna1..H12.5">Maggio!$B$3</definedName>
    <definedName name="AreaTitoloColonna1..H12.6">Giu!$B$3</definedName>
    <definedName name="AreaTitoloColonna1..H12.7">Luglio!$B$3</definedName>
    <definedName name="AreaTitoloColonna1..H12.8">Agosto!$B$3</definedName>
    <definedName name="AreaTitoloColonna1..H12.9">Settembre!$B$3</definedName>
    <definedName name="AreaTitoloColonna2..C14.1">Gennaio!$B$3</definedName>
    <definedName name="AreaTitoloColonna2..C14.10">Ottobre!$B$3</definedName>
    <definedName name="AreaTitoloColonna2..C14.11">Novembre!$B$3</definedName>
    <definedName name="AreaTitoloColonna2..C14.12">Dicembre!$B$3</definedName>
    <definedName name="AreaTitoloColonna2..C14.2">Febbraio!$B$3</definedName>
    <definedName name="AreaTitoloColonna2..C14.3">Marzo!$B$3</definedName>
    <definedName name="AreaTitoloColonna2..C14.4">Aprile!$B$3</definedName>
    <definedName name="AreaTitoloColonna2..C14.5">Maggio!$B$3</definedName>
    <definedName name="AreaTitoloColonna2..C14.6">Giu!$B$3</definedName>
    <definedName name="AreaTitoloColonna2..C14.7">Luglio!$B$3</definedName>
    <definedName name="AreaTitoloColonna2..C14.8">Agosto!$B$3</definedName>
    <definedName name="AreaTitoloColonna2..C14.9">Settembre!$B$3</definedName>
    <definedName name="AreaTitoloRiga1..K3">Gennaio!$K$4</definedName>
    <definedName name="GiorniESettimane">{0,1,2,3,4,5,6} + {0;1;2;3;4;5}*7</definedName>
    <definedName name="InizioSettimana">Gennaio!$L$5</definedName>
    <definedName name="_xlnm.Print_Area" localSheetId="7">Agosto!$A:$I</definedName>
    <definedName name="_xlnm.Print_Area" localSheetId="3">Aprile!$A:$I</definedName>
    <definedName name="_xlnm.Print_Area" localSheetId="11">Dicembre!$A:$I</definedName>
    <definedName name="_xlnm.Print_Area" localSheetId="1">Febbraio!$A:$I</definedName>
    <definedName name="_xlnm.Print_Area" localSheetId="0">Gennaio!$A:$I</definedName>
    <definedName name="_xlnm.Print_Area" localSheetId="5">Giu!$A:$I</definedName>
    <definedName name="_xlnm.Print_Area" localSheetId="6">Luglio!$A:$I</definedName>
    <definedName name="_xlnm.Print_Area" localSheetId="4">Maggio!$A:$I</definedName>
    <definedName name="_xlnm.Print_Area" localSheetId="2">Marzo!$A:$I</definedName>
    <definedName name="_xlnm.Print_Area" localSheetId="10">Novembre!$A:$I</definedName>
    <definedName name="_xlnm.Print_Area" localSheetId="9">Ottobre!$A:$I</definedName>
    <definedName name="_xlnm.Print_Area" localSheetId="8">Settembre!$A:$I</definedName>
  </definedNames>
  <calcPr calcId="191029"/>
  <extLst>
    <ext xmlns:xcalcf="http://schemas.microsoft.com/office/spreadsheetml/2018/calcfeatures" uri="{B58B0392-4F1F-4190-BB64-5DF3571DCE5F}">
      <xcalcf:calcFeatures>
        <xcalcf:feature name="microsoft.com:RD"/>
        <xcalcf:feature name="microsoft.com:FV"/>
      </xcalcf:calcFeatures>
    </ext>
    <ext xmlns:mx="http://schemas.microsoft.com/office/mac/excel/2008/main" uri="{7523E5D3-25F3-A5E0-1632-64F254C22452}">
      <mx:ArchID Flags="2"/>
    </ext>
  </extLst>
</workbook>
</file>

<file path=xl/calcChain.xml><?xml version="1.0" encoding="utf-8"?>
<calcChain xmlns="http://schemas.openxmlformats.org/spreadsheetml/2006/main">
  <c r="B2" i="25" l="1"/>
  <c r="B2" i="24"/>
  <c r="B2" i="23"/>
  <c r="B2" i="22"/>
  <c r="B2" i="21"/>
  <c r="B2" i="20"/>
  <c r="B2" i="19"/>
  <c r="B2" i="18"/>
  <c r="B2" i="17"/>
  <c r="B2" i="16"/>
  <c r="B2" i="15"/>
  <c r="B2" i="14"/>
  <c r="B14" i="25"/>
  <c r="B14" i="25" a="1"/>
  <c r="C14" i="25" s="1"/>
  <c r="B12" i="25" a="1"/>
  <c r="G12" i="25" s="1"/>
  <c r="H10" i="25"/>
  <c r="F10" i="25"/>
  <c r="D10" i="25"/>
  <c r="B10" i="25" a="1"/>
  <c r="G10" i="25" s="1"/>
  <c r="B8" i="25"/>
  <c r="B8" i="25" a="1"/>
  <c r="G8" i="25" s="1"/>
  <c r="H6" i="25"/>
  <c r="D6" i="25"/>
  <c r="B6" i="25" a="1"/>
  <c r="G6" i="25" s="1"/>
  <c r="H4" i="25"/>
  <c r="F4" i="25"/>
  <c r="D4" i="25"/>
  <c r="B4" i="25"/>
  <c r="B4" i="25" a="1"/>
  <c r="G4" i="25" s="1"/>
  <c r="B14" i="24" a="1"/>
  <c r="B14" i="24" s="1"/>
  <c r="B12" i="24" a="1"/>
  <c r="G12" i="24" s="1"/>
  <c r="B10" i="24" a="1"/>
  <c r="G10" i="24" s="1"/>
  <c r="B8" i="24" a="1"/>
  <c r="G8" i="24" s="1"/>
  <c r="B6" i="24" a="1"/>
  <c r="G6" i="24" s="1"/>
  <c r="B4" i="24" a="1"/>
  <c r="G4" i="24" s="1"/>
  <c r="B14" i="23" a="1"/>
  <c r="C14" i="23" s="1"/>
  <c r="B12" i="23" a="1"/>
  <c r="G12" i="23" s="1"/>
  <c r="H10" i="23"/>
  <c r="B10" i="23" a="1"/>
  <c r="G10" i="23" s="1"/>
  <c r="F8" i="23"/>
  <c r="D8" i="23"/>
  <c r="B8" i="23"/>
  <c r="B8" i="23" a="1"/>
  <c r="G8" i="23" s="1"/>
  <c r="B6" i="23" a="1"/>
  <c r="G6" i="23" s="1"/>
  <c r="H4" i="23"/>
  <c r="H3" i="23" s="1"/>
  <c r="F4" i="23"/>
  <c r="B4" i="23" a="1"/>
  <c r="G4" i="23" s="1"/>
  <c r="B14" i="22" a="1"/>
  <c r="B14" i="22" s="1"/>
  <c r="C12" i="22"/>
  <c r="B12" i="22" a="1"/>
  <c r="G12" i="22" s="1"/>
  <c r="B10" i="22" a="1"/>
  <c r="G10" i="22" s="1"/>
  <c r="B8" i="22" a="1"/>
  <c r="G8" i="22" s="1"/>
  <c r="G6" i="22"/>
  <c r="C6" i="22"/>
  <c r="B6" i="22" a="1"/>
  <c r="C4" i="22"/>
  <c r="B4" i="22" a="1"/>
  <c r="G4" i="22" s="1"/>
  <c r="G3" i="22" s="1"/>
  <c r="B14" i="21" a="1"/>
  <c r="C14" i="21" s="1"/>
  <c r="H12" i="21"/>
  <c r="F12" i="21"/>
  <c r="B12" i="21" a="1"/>
  <c r="G12" i="21" s="1"/>
  <c r="B10" i="21"/>
  <c r="B10" i="21" a="1"/>
  <c r="G10" i="21" s="1"/>
  <c r="D8" i="21"/>
  <c r="B8" i="21" a="1"/>
  <c r="G8" i="21" s="1"/>
  <c r="B6" i="21" a="1"/>
  <c r="G6" i="21" s="1"/>
  <c r="B4" i="21" a="1"/>
  <c r="H4" i="21" s="1"/>
  <c r="H3" i="21" s="1"/>
  <c r="B14" i="20"/>
  <c r="B14" i="20" a="1"/>
  <c r="C14" i="20" s="1"/>
  <c r="B12" i="20" a="1"/>
  <c r="G12" i="20" s="1"/>
  <c r="B10" i="20" a="1"/>
  <c r="G10" i="20" s="1"/>
  <c r="B8" i="20" a="1"/>
  <c r="G8" i="20" s="1"/>
  <c r="B6" i="20" a="1"/>
  <c r="G6" i="20" s="1"/>
  <c r="B4" i="20" a="1"/>
  <c r="G4" i="20" s="1"/>
  <c r="B14" i="19"/>
  <c r="B14" i="19" a="1"/>
  <c r="C14" i="19" s="1"/>
  <c r="B12" i="19" a="1"/>
  <c r="G12" i="19" s="1"/>
  <c r="H10" i="19"/>
  <c r="F10" i="19"/>
  <c r="D10" i="19"/>
  <c r="B10" i="19"/>
  <c r="B10" i="19" a="1"/>
  <c r="G10" i="19" s="1"/>
  <c r="B8" i="19" a="1"/>
  <c r="G8" i="19" s="1"/>
  <c r="B6" i="19" a="1"/>
  <c r="H6" i="19" s="1"/>
  <c r="B4" i="19" a="1"/>
  <c r="H4" i="19" s="1"/>
  <c r="B14" i="18" a="1"/>
  <c r="C14" i="18" s="1"/>
  <c r="B12" i="18" a="1"/>
  <c r="G12" i="18" s="1"/>
  <c r="B10" i="18" a="1"/>
  <c r="G10" i="18" s="1"/>
  <c r="B8" i="18" a="1"/>
  <c r="G8" i="18" s="1"/>
  <c r="B6" i="18" a="1"/>
  <c r="G6" i="18" s="1"/>
  <c r="B4" i="18" a="1"/>
  <c r="G4" i="18" s="1"/>
  <c r="G3" i="18" s="1"/>
  <c r="B14" i="17"/>
  <c r="B14" i="17" a="1"/>
  <c r="C14" i="17" s="1"/>
  <c r="B12" i="17" a="1"/>
  <c r="G12" i="17" s="1"/>
  <c r="B10" i="17" a="1"/>
  <c r="G10" i="17" s="1"/>
  <c r="B8" i="17" a="1"/>
  <c r="G8" i="17" s="1"/>
  <c r="B6" i="17" a="1"/>
  <c r="G6" i="17" s="1"/>
  <c r="B4" i="17" a="1"/>
  <c r="G4" i="17" s="1"/>
  <c r="G3" i="17" s="1"/>
  <c r="B14" i="16" a="1"/>
  <c r="C14" i="16" s="1"/>
  <c r="H12" i="16"/>
  <c r="F12" i="16"/>
  <c r="D12" i="16"/>
  <c r="B12" i="16" a="1"/>
  <c r="G12" i="16" s="1"/>
  <c r="B10" i="16" a="1"/>
  <c r="G10" i="16" s="1"/>
  <c r="H8" i="16"/>
  <c r="D8" i="16"/>
  <c r="B8" i="16"/>
  <c r="B8" i="16" a="1"/>
  <c r="G8" i="16" s="1"/>
  <c r="F6" i="16"/>
  <c r="D6" i="16"/>
  <c r="B6" i="16"/>
  <c r="B6" i="16" a="1"/>
  <c r="G6" i="16" s="1"/>
  <c r="B4" i="16" a="1"/>
  <c r="H4" i="16" s="1"/>
  <c r="H3" i="16" s="1"/>
  <c r="B14" i="15" a="1"/>
  <c r="C14" i="15" s="1"/>
  <c r="B12" i="15" a="1"/>
  <c r="G12" i="15" s="1"/>
  <c r="B10" i="15" a="1"/>
  <c r="G10" i="15" s="1"/>
  <c r="B8" i="15" a="1"/>
  <c r="G8" i="15" s="1"/>
  <c r="B6" i="15" a="1"/>
  <c r="G6" i="15" s="1"/>
  <c r="B4" i="15" a="1"/>
  <c r="G4" i="15" s="1"/>
  <c r="G3" i="15" s="1"/>
  <c r="B14" i="14" a="1"/>
  <c r="C14" i="14" s="1"/>
  <c r="B12" i="14" a="1"/>
  <c r="G12" i="14" s="1"/>
  <c r="H10" i="14"/>
  <c r="B10" i="14" a="1"/>
  <c r="G10" i="14" s="1"/>
  <c r="D8" i="14"/>
  <c r="B8" i="14"/>
  <c r="B8" i="14" a="1"/>
  <c r="G8" i="14" s="1"/>
  <c r="B6" i="14" a="1"/>
  <c r="G6" i="14" s="1"/>
  <c r="B4" i="14" a="1"/>
  <c r="H4" i="14" s="1"/>
  <c r="H3" i="14" s="1"/>
  <c r="H3" i="25"/>
  <c r="G3" i="25"/>
  <c r="F3" i="25"/>
  <c r="D3" i="25"/>
  <c r="G3" i="24"/>
  <c r="G3" i="23"/>
  <c r="F3" i="23"/>
  <c r="C3" i="22"/>
  <c r="G3" i="20"/>
  <c r="H3" i="19"/>
  <c r="D6" i="14" l="1"/>
  <c r="F6" i="14"/>
  <c r="B10" i="14"/>
  <c r="H12" i="14"/>
  <c r="H10" i="16"/>
  <c r="H12" i="17"/>
  <c r="H8" i="19"/>
  <c r="D12" i="19"/>
  <c r="F6" i="23"/>
  <c r="B10" i="23"/>
  <c r="H12" i="23"/>
  <c r="F12" i="25"/>
  <c r="H6" i="14"/>
  <c r="D10" i="14"/>
  <c r="B14" i="18"/>
  <c r="F12" i="19"/>
  <c r="F8" i="21"/>
  <c r="B12" i="21"/>
  <c r="C10" i="22"/>
  <c r="B4" i="23"/>
  <c r="H6" i="23"/>
  <c r="D10" i="23"/>
  <c r="F6" i="25"/>
  <c r="B10" i="25"/>
  <c r="H12" i="25"/>
  <c r="F10" i="14"/>
  <c r="B14" i="14"/>
  <c r="F8" i="16"/>
  <c r="B12" i="16"/>
  <c r="H12" i="19"/>
  <c r="H8" i="21"/>
  <c r="D12" i="21"/>
  <c r="D4" i="23"/>
  <c r="D3" i="23" s="1"/>
  <c r="F10" i="23"/>
  <c r="B14" i="23"/>
  <c r="F8" i="14"/>
  <c r="B12" i="14"/>
  <c r="B10" i="16"/>
  <c r="B12" i="17"/>
  <c r="B8" i="19"/>
  <c r="D10" i="21"/>
  <c r="B12" i="23"/>
  <c r="D8" i="25"/>
  <c r="B6" i="14"/>
  <c r="H8" i="14"/>
  <c r="D12" i="14"/>
  <c r="H6" i="16"/>
  <c r="D10" i="16"/>
  <c r="D12" i="17"/>
  <c r="D8" i="19"/>
  <c r="F10" i="21"/>
  <c r="B14" i="21"/>
  <c r="C8" i="22"/>
  <c r="B6" i="23"/>
  <c r="H8" i="23"/>
  <c r="D12" i="23"/>
  <c r="F8" i="25"/>
  <c r="B12" i="25"/>
  <c r="F12" i="14"/>
  <c r="F10" i="16"/>
  <c r="B14" i="16"/>
  <c r="F12" i="17"/>
  <c r="F8" i="19"/>
  <c r="B12" i="19"/>
  <c r="B8" i="21"/>
  <c r="H10" i="21"/>
  <c r="C14" i="22"/>
  <c r="D6" i="23"/>
  <c r="F12" i="23"/>
  <c r="B6" i="25"/>
  <c r="H8" i="25"/>
  <c r="D12" i="25"/>
  <c r="C4" i="14"/>
  <c r="C3" i="14" s="1"/>
  <c r="E4" i="14"/>
  <c r="E3" i="14" s="1"/>
  <c r="G4" i="14"/>
  <c r="G3" i="14" s="1"/>
  <c r="C6" i="14"/>
  <c r="E6" i="14"/>
  <c r="C8" i="14"/>
  <c r="E8" i="14"/>
  <c r="C10" i="14"/>
  <c r="E10" i="14"/>
  <c r="C12" i="14"/>
  <c r="E12" i="14"/>
  <c r="B4" i="15"/>
  <c r="D4" i="15"/>
  <c r="D3" i="15" s="1"/>
  <c r="F4" i="15"/>
  <c r="F3" i="15" s="1"/>
  <c r="H4" i="15"/>
  <c r="H3" i="15" s="1"/>
  <c r="B6" i="15"/>
  <c r="D6" i="15"/>
  <c r="F6" i="15"/>
  <c r="H6" i="15"/>
  <c r="B8" i="15"/>
  <c r="D8" i="15"/>
  <c r="F8" i="15"/>
  <c r="H8" i="15"/>
  <c r="B10" i="15"/>
  <c r="D10" i="15"/>
  <c r="F10" i="15"/>
  <c r="H10" i="15"/>
  <c r="B12" i="15"/>
  <c r="D12" i="15"/>
  <c r="F12" i="15"/>
  <c r="H12" i="15"/>
  <c r="B14" i="15"/>
  <c r="C4" i="16"/>
  <c r="C3" i="16" s="1"/>
  <c r="E4" i="16"/>
  <c r="E3" i="16" s="1"/>
  <c r="G4" i="16"/>
  <c r="G3" i="16" s="1"/>
  <c r="C6" i="16"/>
  <c r="E6" i="16"/>
  <c r="C8" i="16"/>
  <c r="E8" i="16"/>
  <c r="C10" i="16"/>
  <c r="E10" i="16"/>
  <c r="C12" i="16"/>
  <c r="E12" i="16"/>
  <c r="B4" i="17"/>
  <c r="D4" i="17"/>
  <c r="D3" i="17" s="1"/>
  <c r="F4" i="17"/>
  <c r="F3" i="17" s="1"/>
  <c r="H4" i="17"/>
  <c r="H3" i="17" s="1"/>
  <c r="B6" i="17"/>
  <c r="D6" i="17"/>
  <c r="F6" i="17"/>
  <c r="H6" i="17"/>
  <c r="B8" i="17"/>
  <c r="D8" i="17"/>
  <c r="F8" i="17"/>
  <c r="H8" i="17"/>
  <c r="B10" i="17"/>
  <c r="D10" i="17"/>
  <c r="F10" i="17"/>
  <c r="C4" i="18"/>
  <c r="C3" i="18" s="1"/>
  <c r="C6" i="18"/>
  <c r="B4" i="14"/>
  <c r="D4" i="14"/>
  <c r="D3" i="14" s="1"/>
  <c r="F4" i="14"/>
  <c r="F3" i="14" s="1"/>
  <c r="C4" i="15"/>
  <c r="C3" i="15" s="1"/>
  <c r="E4" i="15"/>
  <c r="E3" i="15" s="1"/>
  <c r="C6" i="15"/>
  <c r="E6" i="15"/>
  <c r="C8" i="15"/>
  <c r="E8" i="15"/>
  <c r="C10" i="15"/>
  <c r="E10" i="15"/>
  <c r="C12" i="15"/>
  <c r="E12" i="15"/>
  <c r="B4" i="16"/>
  <c r="D4" i="16"/>
  <c r="D3" i="16" s="1"/>
  <c r="F4" i="16"/>
  <c r="F3" i="16" s="1"/>
  <c r="C4" i="17"/>
  <c r="C3" i="17" s="1"/>
  <c r="E4" i="17"/>
  <c r="E3" i="17" s="1"/>
  <c r="C6" i="17"/>
  <c r="E6" i="17"/>
  <c r="C8" i="17"/>
  <c r="E8" i="17"/>
  <c r="C10" i="17"/>
  <c r="E10" i="17"/>
  <c r="H10" i="17"/>
  <c r="H4" i="18"/>
  <c r="H3" i="18" s="1"/>
  <c r="F4" i="18"/>
  <c r="F3" i="18" s="1"/>
  <c r="D4" i="18"/>
  <c r="D3" i="18" s="1"/>
  <c r="B4" i="18"/>
  <c r="E4" i="18"/>
  <c r="E3" i="18" s="1"/>
  <c r="H6" i="18"/>
  <c r="F6" i="18"/>
  <c r="D6" i="18"/>
  <c r="B6" i="18"/>
  <c r="E6" i="18"/>
  <c r="C12" i="17"/>
  <c r="E12" i="17"/>
  <c r="B8" i="18"/>
  <c r="D8" i="18"/>
  <c r="F8" i="18"/>
  <c r="H8" i="18"/>
  <c r="B10" i="18"/>
  <c r="D10" i="18"/>
  <c r="F10" i="18"/>
  <c r="H10" i="18"/>
  <c r="B12" i="18"/>
  <c r="D12" i="18"/>
  <c r="F12" i="18"/>
  <c r="H12" i="18"/>
  <c r="C4" i="19"/>
  <c r="C3" i="19" s="1"/>
  <c r="E4" i="19"/>
  <c r="E3" i="19" s="1"/>
  <c r="G4" i="19"/>
  <c r="G3" i="19" s="1"/>
  <c r="C6" i="19"/>
  <c r="E6" i="19"/>
  <c r="G6" i="19"/>
  <c r="C8" i="19"/>
  <c r="E8" i="19"/>
  <c r="C10" i="19"/>
  <c r="E10" i="19"/>
  <c r="C12" i="19"/>
  <c r="E12" i="19"/>
  <c r="B4" i="20"/>
  <c r="D4" i="20"/>
  <c r="D3" i="20" s="1"/>
  <c r="F4" i="20"/>
  <c r="F3" i="20" s="1"/>
  <c r="H4" i="20"/>
  <c r="H3" i="20" s="1"/>
  <c r="B6" i="20"/>
  <c r="D6" i="20"/>
  <c r="F6" i="20"/>
  <c r="H6" i="20"/>
  <c r="B8" i="20"/>
  <c r="D8" i="20"/>
  <c r="F8" i="20"/>
  <c r="H8" i="20"/>
  <c r="B10" i="20"/>
  <c r="D10" i="20"/>
  <c r="F10" i="20"/>
  <c r="H10" i="20"/>
  <c r="B12" i="20"/>
  <c r="D12" i="20"/>
  <c r="F12" i="20"/>
  <c r="H12" i="20"/>
  <c r="C4" i="21"/>
  <c r="C3" i="21" s="1"/>
  <c r="E4" i="21"/>
  <c r="E3" i="21" s="1"/>
  <c r="G4" i="21"/>
  <c r="G3" i="21" s="1"/>
  <c r="C6" i="21"/>
  <c r="E6" i="21"/>
  <c r="H6" i="21"/>
  <c r="H4" i="22"/>
  <c r="H3" i="22" s="1"/>
  <c r="F4" i="22"/>
  <c r="F3" i="22" s="1"/>
  <c r="D4" i="22"/>
  <c r="D3" i="22" s="1"/>
  <c r="B4" i="22"/>
  <c r="E4" i="22"/>
  <c r="E3" i="22" s="1"/>
  <c r="H6" i="22"/>
  <c r="F6" i="22"/>
  <c r="D6" i="22"/>
  <c r="B6" i="22"/>
  <c r="E6" i="22"/>
  <c r="H8" i="22"/>
  <c r="F8" i="22"/>
  <c r="D8" i="22"/>
  <c r="B8" i="22"/>
  <c r="E8" i="22"/>
  <c r="H10" i="22"/>
  <c r="F10" i="22"/>
  <c r="D10" i="22"/>
  <c r="B10" i="22"/>
  <c r="E10" i="22"/>
  <c r="H12" i="22"/>
  <c r="F12" i="22"/>
  <c r="D12" i="22"/>
  <c r="B12" i="22"/>
  <c r="E12" i="22"/>
  <c r="C4" i="24"/>
  <c r="C3" i="24" s="1"/>
  <c r="C6" i="24"/>
  <c r="C8" i="24"/>
  <c r="C10" i="24"/>
  <c r="C12" i="24"/>
  <c r="C14" i="24"/>
  <c r="C8" i="18"/>
  <c r="E8" i="18"/>
  <c r="C10" i="18"/>
  <c r="E10" i="18"/>
  <c r="C12" i="18"/>
  <c r="E12" i="18"/>
  <c r="B4" i="19"/>
  <c r="D4" i="19"/>
  <c r="D3" i="19" s="1"/>
  <c r="F4" i="19"/>
  <c r="F3" i="19" s="1"/>
  <c r="B6" i="19"/>
  <c r="D6" i="19"/>
  <c r="F6" i="19"/>
  <c r="C4" i="20"/>
  <c r="C3" i="20" s="1"/>
  <c r="E4" i="20"/>
  <c r="E3" i="20" s="1"/>
  <c r="C6" i="20"/>
  <c r="E6" i="20"/>
  <c r="C8" i="20"/>
  <c r="E8" i="20"/>
  <c r="C10" i="20"/>
  <c r="E10" i="20"/>
  <c r="C12" i="20"/>
  <c r="E12" i="20"/>
  <c r="B4" i="21"/>
  <c r="D4" i="21"/>
  <c r="D3" i="21" s="1"/>
  <c r="F4" i="21"/>
  <c r="F3" i="21" s="1"/>
  <c r="B6" i="21"/>
  <c r="D6" i="21"/>
  <c r="F6" i="21"/>
  <c r="H4" i="24"/>
  <c r="H3" i="24" s="1"/>
  <c r="F4" i="24"/>
  <c r="F3" i="24" s="1"/>
  <c r="D4" i="24"/>
  <c r="D3" i="24" s="1"/>
  <c r="B4" i="24"/>
  <c r="E4" i="24"/>
  <c r="E3" i="24" s="1"/>
  <c r="H6" i="24"/>
  <c r="F6" i="24"/>
  <c r="D6" i="24"/>
  <c r="B6" i="24"/>
  <c r="E6" i="24"/>
  <c r="H8" i="24"/>
  <c r="F8" i="24"/>
  <c r="D8" i="24"/>
  <c r="B8" i="24"/>
  <c r="E8" i="24"/>
  <c r="H10" i="24"/>
  <c r="F10" i="24"/>
  <c r="D10" i="24"/>
  <c r="B10" i="24"/>
  <c r="E10" i="24"/>
  <c r="H12" i="24"/>
  <c r="F12" i="24"/>
  <c r="D12" i="24"/>
  <c r="B12" i="24"/>
  <c r="E12" i="24"/>
  <c r="C8" i="21"/>
  <c r="E8" i="21"/>
  <c r="C10" i="21"/>
  <c r="E10" i="21"/>
  <c r="C12" i="21"/>
  <c r="E12" i="21"/>
  <c r="C4" i="23"/>
  <c r="C3" i="23" s="1"/>
  <c r="E4" i="23"/>
  <c r="E3" i="23" s="1"/>
  <c r="C6" i="23"/>
  <c r="E6" i="23"/>
  <c r="C8" i="23"/>
  <c r="E8" i="23"/>
  <c r="C10" i="23"/>
  <c r="E10" i="23"/>
  <c r="C12" i="23"/>
  <c r="E12" i="23"/>
  <c r="C4" i="25"/>
  <c r="C3" i="25" s="1"/>
  <c r="E4" i="25"/>
  <c r="E3" i="25" s="1"/>
  <c r="C6" i="25"/>
  <c r="E6" i="25"/>
  <c r="C8" i="25"/>
  <c r="E8" i="25"/>
  <c r="C10" i="25"/>
  <c r="E10" i="25"/>
  <c r="C12" i="25"/>
  <c r="E12" i="25"/>
  <c r="B3" i="24"/>
  <c r="B3" i="23"/>
  <c r="B3" i="22"/>
  <c r="B3" i="21"/>
  <c r="B3" i="20"/>
  <c r="B3" i="19" l="1"/>
  <c r="B3" i="18"/>
  <c r="B3" i="17"/>
  <c r="B3" i="16" l="1"/>
  <c r="B3" i="25" l="1"/>
  <c r="B3" i="15" l="1"/>
  <c r="B3" i="14" l="1"/>
</calcChain>
</file>

<file path=xl/sharedStrings.xml><?xml version="1.0" encoding="utf-8"?>
<sst xmlns="http://schemas.openxmlformats.org/spreadsheetml/2006/main" count="28" uniqueCount="6">
  <si>
    <t>Note</t>
  </si>
  <si>
    <t xml:space="preserve"> </t>
  </si>
  <si>
    <t>Impostazioni calendario</t>
  </si>
  <si>
    <t>Anno</t>
  </si>
  <si>
    <t>Inizio settimana</t>
  </si>
  <si>
    <t>lunedì</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</si>
</sst>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_-* #,##0\ &quot;€&quot;_-;\-* #,##0\ &quot;€&quot;_-;_-* &quot;-&quot;\ &quot;€&quot;_-;_-@_-"/>
    <numFmt numFmtId="165" formatCode="_-* #,##0.00\ &quot;€&quot;_-;\-* #,##0.00\ &quot;€&quot;_-;_-* &quot;-&quot;??\ &quot;€&quot;_-;_-@_-"/>
    <numFmt numFmtId="166" formatCode="_(* #,##0_);_(* \(#,##0\);_(* &quot;-&quot;_);_(@_)"/>
    <numFmt numFmtId="167" formatCode="_(* #,##0.00_);_(* \(#,##0.00\);_(* &quot;-&quot;??_);_(@_)"/>
    <numFmt numFmtId="168" formatCode="d"/>
  </numFmts>
  <fonts count="34">
    <font>
      <sz val="11"/>
      <color theme="1" tint="0.24994659260841701"/>
      <name val="Century Gothic"/>
      <family val="2"/>
      <scheme val="minor"/>
    </font>
    <font>
      <sz val="11"/>
      <color theme="1"/>
      <name val="Century Gothic"/>
      <family val="2"/>
      <scheme val="minor"/>
    </font>
    <font>
      <sz val="8"/>
      <name val="Arial"/>
      <family val="2"/>
    </font>
    <font>
      <b/>
      <sz val="11"/>
      <color theme="0"/>
      <name val="Century Gothic"/>
      <family val="2"/>
      <scheme val="minor"/>
    </font>
    <font>
      <b/>
      <sz val="14"/>
      <color theme="0"/>
      <name val="Century Gothic"/>
      <family val="2"/>
      <scheme val="minor"/>
    </font>
    <font>
      <sz val="35"/>
      <color theme="4"/>
      <name val="Century Gothic"/>
      <family val="2"/>
      <scheme val="minor"/>
    </font>
    <font>
      <sz val="12"/>
      <color theme="4" tint="-0.24994659260841701"/>
      <name val="Century Gothic"/>
      <family val="1"/>
      <scheme val="major"/>
    </font>
    <font>
      <sz val="11"/>
      <color theme="1" tint="0.34998626667073579"/>
      <name val="Century Gothic"/>
      <family val="2"/>
      <scheme val="minor"/>
    </font>
    <font>
      <sz val="11"/>
      <color theme="4" tint="-0.24994659260841701"/>
      <name val="Century Gothic"/>
      <family val="2"/>
      <scheme val="minor"/>
    </font>
    <font>
      <sz val="11"/>
      <color indexed="63"/>
      <name val="Century Gothic"/>
      <family val="2"/>
      <scheme val="minor"/>
    </font>
    <font>
      <sz val="11"/>
      <name val="Century Gothic"/>
      <family val="2"/>
      <scheme val="minor"/>
    </font>
    <font>
      <b/>
      <sz val="11"/>
      <color theme="1" tint="0.34998626667073579"/>
      <name val="Century Gothic"/>
      <family val="2"/>
      <scheme val="minor"/>
    </font>
    <font>
      <sz val="11"/>
      <color theme="1" tint="0.24994659260841701"/>
      <name val="Century Gothic"/>
      <family val="2"/>
      <scheme val="minor"/>
    </font>
    <font>
      <sz val="11"/>
      <color theme="1" tint="0.14999847407452621"/>
      <name val="Century Gothic"/>
      <family val="1"/>
      <scheme val="minor"/>
    </font>
    <font>
      <sz val="35"/>
      <color theme="1" tint="0.14999847407452621"/>
      <name val="Century Gothic"/>
      <family val="1"/>
      <scheme val="minor"/>
    </font>
    <font>
      <sz val="12"/>
      <color theme="1" tint="0.14999847407452621"/>
      <name val="Century Gothic"/>
      <family val="1"/>
      <scheme val="minor"/>
    </font>
    <font>
      <sz val="10"/>
      <color theme="1" tint="0.14999847407452621"/>
      <name val="Century Gothic"/>
      <family val="1"/>
      <scheme val="minor"/>
    </font>
    <font>
      <sz val="12"/>
      <name val="Century Gothic"/>
      <family val="1"/>
      <scheme val="minor"/>
    </font>
    <font>
      <b/>
      <sz val="36"/>
      <color theme="8" tint="-0.499984740745262"/>
      <name val="Century Gothic"/>
      <family val="1"/>
      <scheme val="major"/>
    </font>
    <font>
      <b/>
      <sz val="36"/>
      <color theme="9" tint="-0.499984740745262"/>
      <name val="Century Gothic"/>
      <family val="1"/>
      <scheme val="major"/>
    </font>
    <font>
      <b/>
      <sz val="36"/>
      <color theme="5" tint="-0.499984740745262"/>
      <name val="Century Gothic"/>
      <family val="1"/>
      <scheme val="major"/>
    </font>
    <font>
      <b/>
      <sz val="36"/>
      <color theme="7" tint="-0.499984740745262"/>
      <name val="Century Gothic"/>
      <family val="1"/>
      <scheme val="major"/>
    </font>
    <font>
      <sz val="11"/>
      <color rgb="FF006100"/>
      <name val="Century Gothic"/>
      <family val="2"/>
      <scheme val="minor"/>
    </font>
    <font>
      <sz val="11"/>
      <color rgb="FF9C0006"/>
      <name val="Century Gothic"/>
      <family val="2"/>
      <scheme val="minor"/>
    </font>
    <font>
      <sz val="11"/>
      <color rgb="FF9C5700"/>
      <name val="Century Gothic"/>
      <family val="2"/>
      <scheme val="minor"/>
    </font>
    <font>
      <sz val="11"/>
      <color rgb="FF3F3F76"/>
      <name val="Century Gothic"/>
      <family val="2"/>
      <scheme val="minor"/>
    </font>
    <font>
      <b/>
      <sz val="11"/>
      <color rgb="FF3F3F3F"/>
      <name val="Century Gothic"/>
      <family val="2"/>
      <scheme val="minor"/>
    </font>
    <font>
      <b/>
      <sz val="11"/>
      <color rgb="FFFA7D00"/>
      <name val="Century Gothic"/>
      <family val="2"/>
      <scheme val="minor"/>
    </font>
    <font>
      <sz val="11"/>
      <color rgb="FFFA7D00"/>
      <name val="Century Gothic"/>
      <family val="2"/>
      <scheme val="minor"/>
    </font>
    <font>
      <sz val="11"/>
      <color rgb="FFFF0000"/>
      <name val="Century Gothic"/>
      <family val="2"/>
      <scheme val="minor"/>
    </font>
    <font>
      <i/>
      <sz val="11"/>
      <color rgb="FF7F7F7F"/>
      <name val="Century Gothic"/>
      <family val="2"/>
      <scheme val="minor"/>
    </font>
    <font>
      <b/>
      <sz val="11"/>
      <color theme="1"/>
      <name val="Century Gothic"/>
      <family val="2"/>
      <scheme val="minor"/>
    </font>
    <font>
      <sz val="11"/>
      <color theme="0"/>
      <name val="Century Gothic"/>
      <family val="2"/>
      <scheme val="minor"/>
    </font>
    <font>
      <sz val="6"/>
      <name val="Century Gothic"/>
      <family val="3"/>
      <charset val="128"/>
      <scheme val="minor"/>
    </font>
  </fonts>
  <fills count="38">
    <fill>
      <patternFill patternType="none"/>
    </fill>
    <fill>
      <patternFill patternType="gray125"/>
    </fill>
    <fill>
      <patternFill patternType="solid">
        <fgColor theme="4" tint="0.59999389629810485"/>
        <bgColor indexed="65"/>
      </patternFill>
    </fill>
    <fill>
      <patternFill patternType="solid">
        <fgColor theme="4"/>
      </patternFill>
    </fill>
    <fill>
      <patternFill patternType="solid">
        <fgColor theme="8"/>
      </patternFill>
    </fill>
    <fill>
      <patternFill patternType="solid">
        <fgColor theme="2"/>
        <bgColor indexed="64"/>
      </patternFill>
    </fill>
    <fill>
      <patternFill patternType="solid">
        <fgColor theme="8" tint="0.59999389629810485"/>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7" tint="0.59999389629810485"/>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tint="0.79998168889431442"/>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38">
    <border>
      <left/>
      <right/>
      <top/>
      <bottom/>
      <diagonal/>
    </border>
    <border>
      <left style="thin">
        <color theme="4" tint="0.39994506668294322"/>
      </left>
      <right style="thin">
        <color theme="4" tint="0.39994506668294322"/>
      </right>
      <top style="thin">
        <color theme="4" tint="0.39994506668294322"/>
      </top>
      <bottom style="thin">
        <color theme="4" tint="0.39994506668294322"/>
      </bottom>
      <diagonal/>
    </border>
    <border>
      <left style="thick">
        <color theme="1" tint="0.499984740745262"/>
      </left>
      <right style="thick">
        <color theme="1" tint="0.499984740745262"/>
      </right>
      <top style="thick">
        <color theme="1" tint="0.499984740745262"/>
      </top>
      <bottom style="thick">
        <color theme="1" tint="0.499984740745262"/>
      </bottom>
      <diagonal/>
    </border>
    <border>
      <left/>
      <right/>
      <top/>
      <bottom style="medium">
        <color theme="4" tint="-0.24994659260841701"/>
      </bottom>
      <diagonal/>
    </border>
    <border>
      <left/>
      <right style="thin">
        <color theme="0"/>
      </right>
      <top/>
      <bottom/>
      <diagonal/>
    </border>
    <border>
      <left style="thin">
        <color theme="0"/>
      </left>
      <right style="thin">
        <color theme="0"/>
      </right>
      <top/>
      <bottom/>
      <diagonal/>
    </border>
    <border>
      <left style="thin">
        <color theme="0"/>
      </left>
      <right/>
      <top/>
      <bottom/>
      <diagonal/>
    </border>
    <border>
      <left/>
      <right/>
      <top/>
      <bottom style="thin">
        <color theme="8" tint="0.59996337778862885"/>
      </bottom>
      <diagonal/>
    </border>
    <border>
      <left style="thin">
        <color theme="8" tint="0.59996337778862885"/>
      </left>
      <right style="thin">
        <color theme="8" tint="0.59996337778862885"/>
      </right>
      <top style="thin">
        <color theme="8" tint="0.59996337778862885"/>
      </top>
      <bottom style="thin">
        <color theme="8" tint="0.59996337778862885"/>
      </bottom>
      <diagonal/>
    </border>
    <border>
      <left style="thin">
        <color theme="8" tint="0.59996337778862885"/>
      </left>
      <right style="thin">
        <color theme="8" tint="0.59996337778862885"/>
      </right>
      <top style="thin">
        <color theme="8" tint="0.59996337778862885"/>
      </top>
      <bottom/>
      <diagonal/>
    </border>
    <border>
      <left style="thin">
        <color theme="8" tint="0.59996337778862885"/>
      </left>
      <right style="thin">
        <color theme="8" tint="0.59996337778862885"/>
      </right>
      <top/>
      <bottom style="thin">
        <color theme="8" tint="0.59996337778862885"/>
      </bottom>
      <diagonal/>
    </border>
    <border>
      <left/>
      <right style="thin">
        <color theme="8" tint="0.59996337778862885"/>
      </right>
      <top style="thin">
        <color theme="8" tint="0.59996337778862885"/>
      </top>
      <bottom/>
      <diagonal/>
    </border>
    <border>
      <left/>
      <right style="thin">
        <color theme="8" tint="0.59996337778862885"/>
      </right>
      <top/>
      <bottom style="thin">
        <color theme="8" tint="0.59996337778862885"/>
      </bottom>
      <diagonal/>
    </border>
    <border>
      <left/>
      <right/>
      <top style="thin">
        <color theme="8" tint="0.59996337778862885"/>
      </top>
      <bottom/>
      <diagonal/>
    </border>
    <border>
      <left style="thin">
        <color theme="9" tint="0.59996337778862885"/>
      </left>
      <right style="thin">
        <color theme="9" tint="0.59996337778862885"/>
      </right>
      <top style="thin">
        <color theme="9" tint="0.59996337778862885"/>
      </top>
      <bottom/>
      <diagonal/>
    </border>
    <border>
      <left style="thin">
        <color theme="9" tint="0.59996337778862885"/>
      </left>
      <right style="thin">
        <color theme="9" tint="0.59996337778862885"/>
      </right>
      <top/>
      <bottom style="thin">
        <color theme="9" tint="0.59996337778862885"/>
      </bottom>
      <diagonal/>
    </border>
    <border>
      <left/>
      <right/>
      <top/>
      <bottom style="thin">
        <color theme="9" tint="0.59996337778862885"/>
      </bottom>
      <diagonal/>
    </border>
    <border>
      <left/>
      <right style="thin">
        <color theme="9" tint="0.59996337778862885"/>
      </right>
      <top/>
      <bottom style="thin">
        <color theme="9" tint="0.59996337778862885"/>
      </bottom>
      <diagonal/>
    </border>
    <border>
      <left/>
      <right/>
      <top style="thin">
        <color theme="9" tint="0.59996337778862885"/>
      </top>
      <bottom/>
      <diagonal/>
    </border>
    <border>
      <left/>
      <right style="thin">
        <color theme="9" tint="0.59996337778862885"/>
      </right>
      <top style="thin">
        <color theme="9" tint="0.59996337778862885"/>
      </top>
      <bottom/>
      <diagonal/>
    </border>
    <border>
      <left style="thin">
        <color theme="7" tint="0.59996337778862885"/>
      </left>
      <right style="thin">
        <color theme="7" tint="0.59996337778862885"/>
      </right>
      <top style="thin">
        <color theme="7" tint="0.59996337778862885"/>
      </top>
      <bottom/>
      <diagonal/>
    </border>
    <border>
      <left style="thin">
        <color theme="7" tint="0.59996337778862885"/>
      </left>
      <right style="thin">
        <color theme="7" tint="0.59996337778862885"/>
      </right>
      <top/>
      <bottom style="thin">
        <color theme="7" tint="0.59996337778862885"/>
      </bottom>
      <diagonal/>
    </border>
    <border>
      <left/>
      <right/>
      <top/>
      <bottom style="thin">
        <color theme="7" tint="0.59996337778862885"/>
      </bottom>
      <diagonal/>
    </border>
    <border>
      <left/>
      <right style="thin">
        <color theme="7" tint="0.59996337778862885"/>
      </right>
      <top/>
      <bottom style="thin">
        <color theme="7" tint="0.59996337778862885"/>
      </bottom>
      <diagonal/>
    </border>
    <border>
      <left/>
      <right/>
      <top style="thin">
        <color theme="7" tint="0.59996337778862885"/>
      </top>
      <bottom/>
      <diagonal/>
    </border>
    <border>
      <left/>
      <right style="thin">
        <color theme="7" tint="0.59996337778862885"/>
      </right>
      <top style="thin">
        <color theme="7" tint="0.59996337778862885"/>
      </top>
      <bottom/>
      <diagonal/>
    </border>
    <border>
      <left style="thin">
        <color theme="5" tint="0.59996337778862885"/>
      </left>
      <right style="thin">
        <color theme="5" tint="0.59996337778862885"/>
      </right>
      <top style="thin">
        <color theme="5" tint="0.59996337778862885"/>
      </top>
      <bottom/>
      <diagonal/>
    </border>
    <border>
      <left style="thin">
        <color theme="5" tint="0.59996337778862885"/>
      </left>
      <right style="thin">
        <color theme="5" tint="0.59996337778862885"/>
      </right>
      <top/>
      <bottom style="thin">
        <color theme="5" tint="0.59996337778862885"/>
      </bottom>
      <diagonal/>
    </border>
    <border>
      <left/>
      <right/>
      <top/>
      <bottom style="thin">
        <color theme="5" tint="0.59996337778862885"/>
      </bottom>
      <diagonal/>
    </border>
    <border>
      <left/>
      <right style="thin">
        <color theme="5" tint="0.59996337778862885"/>
      </right>
      <top/>
      <bottom style="thin">
        <color theme="5" tint="0.59996337778862885"/>
      </bottom>
      <diagonal/>
    </border>
    <border>
      <left/>
      <right/>
      <top style="thin">
        <color theme="5" tint="0.59996337778862885"/>
      </top>
      <bottom/>
      <diagonal/>
    </border>
    <border>
      <left/>
      <right style="thin">
        <color theme="5" tint="0.59996337778862885"/>
      </right>
      <top style="thin">
        <color theme="5" tint="0.59996337778862885"/>
      </top>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50">
    <xf numFmtId="0" fontId="0" fillId="0" borderId="0">
      <alignment vertical="top"/>
    </xf>
    <xf numFmtId="0" fontId="9" fillId="2" borderId="0" applyNumberFormat="0" applyBorder="0" applyAlignment="0" applyProtection="0"/>
    <xf numFmtId="0" fontId="8" fillId="0" borderId="3" applyNumberFormat="0" applyFill="0" applyProtection="0">
      <alignment horizontal="left" vertical="center" indent="1"/>
    </xf>
    <xf numFmtId="0" fontId="3" fillId="3" borderId="1" applyNumberFormat="0" applyAlignment="0" applyProtection="0"/>
    <xf numFmtId="0" fontId="4" fillId="4" borderId="2" applyNumberFormat="0" applyProtection="0">
      <alignment vertical="center"/>
    </xf>
    <xf numFmtId="0" fontId="5" fillId="0" borderId="0" applyFill="0" applyBorder="0" applyProtection="0">
      <alignment vertical="center"/>
    </xf>
    <xf numFmtId="167" fontId="7" fillId="0" borderId="0" applyFont="0" applyFill="0" applyBorder="0" applyAlignment="0" applyProtection="0"/>
    <xf numFmtId="166"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9" fontId="7" fillId="0" borderId="0" applyFont="0" applyFill="0" applyBorder="0" applyAlignment="0" applyProtection="0"/>
    <xf numFmtId="0" fontId="11" fillId="5" borderId="0" applyBorder="0" applyProtection="0">
      <alignment horizontal="left" vertical="top" wrapText="1" indent="1"/>
    </xf>
    <xf numFmtId="168" fontId="7" fillId="0" borderId="0">
      <alignment horizontal="left" indent="1"/>
    </xf>
    <xf numFmtId="0" fontId="10" fillId="5" borderId="0" applyNumberFormat="0" applyFont="0" applyBorder="0" applyAlignment="0">
      <alignment horizontal="left" vertical="center" indent="1"/>
    </xf>
    <xf numFmtId="0" fontId="6" fillId="0" borderId="0">
      <alignment horizontal="left" indent="1"/>
    </xf>
    <xf numFmtId="0" fontId="8" fillId="0" borderId="0" applyFill="0" applyProtection="0"/>
    <xf numFmtId="0" fontId="12" fillId="0" borderId="0" applyFill="0" applyProtection="0"/>
    <xf numFmtId="0" fontId="22" fillId="10" borderId="0" applyNumberFormat="0" applyBorder="0" applyAlignment="0" applyProtection="0"/>
    <xf numFmtId="0" fontId="23" fillId="11" borderId="0" applyNumberFormat="0" applyBorder="0" applyAlignment="0" applyProtection="0"/>
    <xf numFmtId="0" fontId="24" fillId="12" borderId="0" applyNumberFormat="0" applyBorder="0" applyAlignment="0" applyProtection="0"/>
    <xf numFmtId="0" fontId="25" fillId="13" borderId="32" applyNumberFormat="0" applyAlignment="0" applyProtection="0"/>
    <xf numFmtId="0" fontId="26" fillId="14" borderId="33" applyNumberFormat="0" applyAlignment="0" applyProtection="0"/>
    <xf numFmtId="0" fontId="27" fillId="14" borderId="32" applyNumberFormat="0" applyAlignment="0" applyProtection="0"/>
    <xf numFmtId="0" fontId="28" fillId="0" borderId="34" applyNumberFormat="0" applyFill="0" applyAlignment="0" applyProtection="0"/>
    <xf numFmtId="0" fontId="3" fillId="15" borderId="35" applyNumberFormat="0" applyAlignment="0" applyProtection="0"/>
    <xf numFmtId="0" fontId="29" fillId="0" borderId="0" applyNumberFormat="0" applyFill="0" applyBorder="0" applyAlignment="0" applyProtection="0"/>
    <xf numFmtId="0" fontId="12" fillId="16" borderId="36" applyNumberFormat="0" applyFont="0" applyAlignment="0" applyProtection="0"/>
    <xf numFmtId="0" fontId="30" fillId="0" borderId="0" applyNumberFormat="0" applyFill="0" applyBorder="0" applyAlignment="0" applyProtection="0"/>
    <xf numFmtId="0" fontId="31" fillId="0" borderId="37" applyNumberFormat="0" applyFill="0" applyAlignment="0" applyProtection="0"/>
    <xf numFmtId="0" fontId="1" fillId="17" borderId="0" applyNumberFormat="0" applyBorder="0" applyAlignment="0" applyProtection="0"/>
    <xf numFmtId="0" fontId="1" fillId="18" borderId="0" applyNumberFormat="0" applyBorder="0" applyAlignment="0" applyProtection="0"/>
    <xf numFmtId="0" fontId="32"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32"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32"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32"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cellStyleXfs>
  <cellXfs count="67">
    <xf numFmtId="0" fontId="0" fillId="0" borderId="0" xfId="0">
      <alignment vertical="top"/>
    </xf>
    <xf numFmtId="0" fontId="13" fillId="0" borderId="0" xfId="0" applyFont="1">
      <alignment vertical="top"/>
    </xf>
    <xf numFmtId="0" fontId="13" fillId="0" borderId="0" xfId="0" applyFont="1" applyFill="1" applyBorder="1">
      <alignment vertical="top"/>
    </xf>
    <xf numFmtId="0" fontId="13" fillId="0" borderId="0" xfId="2" applyFont="1" applyFill="1" applyBorder="1" applyAlignment="1">
      <alignment vertical="center"/>
    </xf>
    <xf numFmtId="0" fontId="14" fillId="0" borderId="0" xfId="5" applyFont="1" applyFill="1" applyAlignment="1">
      <alignment horizontal="left" vertical="center"/>
    </xf>
    <xf numFmtId="0" fontId="15" fillId="0" borderId="0" xfId="0" applyFont="1" applyAlignment="1">
      <alignment horizontal="left" vertical="center" indent="1"/>
    </xf>
    <xf numFmtId="0" fontId="15" fillId="0" borderId="0" xfId="0" applyFont="1" applyFill="1" applyBorder="1" applyAlignment="1">
      <alignment horizontal="left" vertical="center" indent="1"/>
    </xf>
    <xf numFmtId="0" fontId="17" fillId="6" borderId="4" xfId="2" applyFont="1" applyFill="1" applyBorder="1" applyAlignment="1">
      <alignment horizontal="center" vertical="center"/>
    </xf>
    <xf numFmtId="0" fontId="17" fillId="6" borderId="5" xfId="2" applyFont="1" applyFill="1" applyBorder="1" applyAlignment="1">
      <alignment horizontal="center" vertical="center"/>
    </xf>
    <xf numFmtId="0" fontId="17" fillId="6" borderId="6" xfId="2" applyFont="1" applyFill="1" applyBorder="1" applyAlignment="1">
      <alignment horizontal="center" vertical="center"/>
    </xf>
    <xf numFmtId="0" fontId="15" fillId="0" borderId="0" xfId="0" applyFont="1" applyAlignment="1">
      <alignment horizontal="center" vertical="center"/>
    </xf>
    <xf numFmtId="0" fontId="15" fillId="0" borderId="0" xfId="0" applyFont="1" applyFill="1" applyBorder="1" applyAlignment="1">
      <alignment horizontal="center" vertical="center"/>
    </xf>
    <xf numFmtId="0" fontId="16" fillId="0" borderId="10" xfId="0" applyFont="1" applyFill="1" applyBorder="1" applyAlignment="1">
      <alignment horizontal="left" vertical="top" wrapText="1" indent="1"/>
    </xf>
    <xf numFmtId="0" fontId="16" fillId="0" borderId="0" xfId="0" applyFont="1" applyAlignment="1">
      <alignment horizontal="left" vertical="top" wrapText="1" indent="1"/>
    </xf>
    <xf numFmtId="0" fontId="16" fillId="0" borderId="0" xfId="0" applyFont="1" applyFill="1" applyBorder="1" applyAlignment="1">
      <alignment horizontal="left" vertical="top" wrapText="1" indent="1"/>
    </xf>
    <xf numFmtId="0" fontId="16" fillId="0" borderId="10" xfId="13" applyFont="1" applyFill="1" applyBorder="1" applyAlignment="1">
      <alignment horizontal="left" vertical="top" wrapText="1" indent="1"/>
    </xf>
    <xf numFmtId="0" fontId="13" fillId="0" borderId="8" xfId="16" applyFont="1" applyFill="1" applyBorder="1" applyAlignment="1">
      <alignment horizontal="center" vertical="center"/>
    </xf>
    <xf numFmtId="0" fontId="13" fillId="0" borderId="8" xfId="14" applyFont="1" applyFill="1" applyBorder="1" applyAlignment="1">
      <alignment horizontal="center" vertical="center"/>
    </xf>
    <xf numFmtId="0" fontId="17" fillId="7" borderId="4" xfId="2" applyFont="1" applyFill="1" applyBorder="1" applyAlignment="1">
      <alignment horizontal="center" vertical="center"/>
    </xf>
    <xf numFmtId="0" fontId="17" fillId="7" borderId="5" xfId="2" applyFont="1" applyFill="1" applyBorder="1" applyAlignment="1">
      <alignment horizontal="center" vertical="center"/>
    </xf>
    <xf numFmtId="0" fontId="17" fillId="7" borderId="6" xfId="2" applyFont="1" applyFill="1" applyBorder="1" applyAlignment="1">
      <alignment horizontal="center" vertical="center"/>
    </xf>
    <xf numFmtId="0" fontId="17" fillId="8" borderId="4" xfId="2" applyFont="1" applyFill="1" applyBorder="1" applyAlignment="1">
      <alignment horizontal="center" vertical="center"/>
    </xf>
    <xf numFmtId="0" fontId="17" fillId="8" borderId="5" xfId="2" applyFont="1" applyFill="1" applyBorder="1" applyAlignment="1">
      <alignment horizontal="center" vertical="center"/>
    </xf>
    <xf numFmtId="0" fontId="17" fillId="8" borderId="6" xfId="2" applyFont="1" applyFill="1" applyBorder="1" applyAlignment="1">
      <alignment horizontal="center" vertical="center"/>
    </xf>
    <xf numFmtId="0" fontId="16" fillId="0" borderId="15" xfId="13" applyFont="1" applyFill="1" applyBorder="1" applyAlignment="1">
      <alignment horizontal="left" vertical="top" wrapText="1" indent="1"/>
    </xf>
    <xf numFmtId="0" fontId="16" fillId="0" borderId="15" xfId="0" applyFont="1" applyFill="1" applyBorder="1" applyAlignment="1">
      <alignment horizontal="left" vertical="top" wrapText="1" indent="1"/>
    </xf>
    <xf numFmtId="0" fontId="17" fillId="9" borderId="4" xfId="2" applyFont="1" applyFill="1" applyBorder="1" applyAlignment="1">
      <alignment horizontal="center" vertical="center"/>
    </xf>
    <xf numFmtId="0" fontId="17" fillId="9" borderId="5" xfId="2" applyFont="1" applyFill="1" applyBorder="1" applyAlignment="1">
      <alignment horizontal="center" vertical="center"/>
    </xf>
    <xf numFmtId="0" fontId="17" fillId="9" borderId="6" xfId="2" applyFont="1" applyFill="1" applyBorder="1" applyAlignment="1">
      <alignment horizontal="center" vertical="center"/>
    </xf>
    <xf numFmtId="0" fontId="16" fillId="0" borderId="21" xfId="13" applyFont="1" applyFill="1" applyBorder="1" applyAlignment="1">
      <alignment horizontal="left" vertical="top" wrapText="1" indent="1"/>
    </xf>
    <xf numFmtId="0" fontId="16" fillId="0" borderId="21" xfId="0" applyFont="1" applyFill="1" applyBorder="1" applyAlignment="1">
      <alignment horizontal="left" vertical="top" wrapText="1" indent="1"/>
    </xf>
    <xf numFmtId="0" fontId="16" fillId="0" borderId="27" xfId="13" applyFont="1" applyFill="1" applyBorder="1" applyAlignment="1">
      <alignment horizontal="left" vertical="top" wrapText="1" indent="1"/>
    </xf>
    <xf numFmtId="0" fontId="16" fillId="0" borderId="27" xfId="0" applyFont="1" applyFill="1" applyBorder="1" applyAlignment="1">
      <alignment horizontal="left" vertical="top" wrapText="1" indent="1"/>
    </xf>
    <xf numFmtId="168" fontId="15" fillId="0" borderId="9" xfId="12" applyNumberFormat="1" applyFont="1" applyFill="1" applyBorder="1" applyAlignment="1">
      <alignment horizontal="right" indent="1"/>
    </xf>
    <xf numFmtId="168" fontId="15" fillId="0" borderId="11" xfId="12" applyNumberFormat="1" applyFont="1" applyFill="1" applyBorder="1" applyAlignment="1">
      <alignment horizontal="right" indent="1"/>
    </xf>
    <xf numFmtId="168" fontId="15" fillId="0" borderId="9" xfId="13" applyNumberFormat="1" applyFont="1" applyFill="1" applyBorder="1" applyAlignment="1">
      <alignment horizontal="right" vertical="center" wrapText="1" indent="1"/>
    </xf>
    <xf numFmtId="168" fontId="15" fillId="0" borderId="9" xfId="12" applyNumberFormat="1" applyFont="1" applyFill="1" applyBorder="1" applyAlignment="1">
      <alignment horizontal="right" vertical="center" indent="1"/>
    </xf>
    <xf numFmtId="168" fontId="15" fillId="0" borderId="26" xfId="12" applyNumberFormat="1" applyFont="1" applyFill="1" applyBorder="1" applyAlignment="1">
      <alignment horizontal="right" indent="1"/>
    </xf>
    <xf numFmtId="168" fontId="15" fillId="0" borderId="26" xfId="13" applyNumberFormat="1" applyFont="1" applyFill="1" applyBorder="1" applyAlignment="1">
      <alignment horizontal="right" vertical="center" wrapText="1" indent="1"/>
    </xf>
    <xf numFmtId="168" fontId="15" fillId="0" borderId="26" xfId="12" applyNumberFormat="1" applyFont="1" applyFill="1" applyBorder="1" applyAlignment="1">
      <alignment horizontal="right" vertical="center" indent="1"/>
    </xf>
    <xf numFmtId="168" fontId="15" fillId="0" borderId="20" xfId="12" applyNumberFormat="1" applyFont="1" applyFill="1" applyBorder="1" applyAlignment="1">
      <alignment horizontal="right" indent="1"/>
    </xf>
    <xf numFmtId="168" fontId="15" fillId="0" borderId="20" xfId="13" applyNumberFormat="1" applyFont="1" applyFill="1" applyBorder="1" applyAlignment="1">
      <alignment horizontal="right" vertical="center" wrapText="1" indent="1"/>
    </xf>
    <xf numFmtId="168" fontId="15" fillId="0" borderId="20" xfId="12" applyNumberFormat="1" applyFont="1" applyFill="1" applyBorder="1" applyAlignment="1">
      <alignment horizontal="right" vertical="center" indent="1"/>
    </xf>
    <xf numFmtId="168" fontId="15" fillId="0" borderId="14" xfId="12" applyNumberFormat="1" applyFont="1" applyFill="1" applyBorder="1" applyAlignment="1">
      <alignment horizontal="right" indent="1"/>
    </xf>
    <xf numFmtId="168" fontId="15" fillId="0" borderId="14" xfId="13" applyNumberFormat="1" applyFont="1" applyFill="1" applyBorder="1" applyAlignment="1">
      <alignment horizontal="right" vertical="center" wrapText="1" indent="1"/>
    </xf>
    <xf numFmtId="168" fontId="15" fillId="0" borderId="14" xfId="12" applyNumberFormat="1" applyFont="1" applyFill="1" applyBorder="1" applyAlignment="1">
      <alignment horizontal="right" vertical="center" indent="1"/>
    </xf>
    <xf numFmtId="0" fontId="18" fillId="0" borderId="0" xfId="5" applyFont="1" applyFill="1" applyBorder="1">
      <alignment vertical="center"/>
    </xf>
    <xf numFmtId="0" fontId="13" fillId="0" borderId="13" xfId="11" applyFont="1" applyFill="1" applyBorder="1" applyAlignment="1">
      <alignment horizontal="left" vertical="center" wrapText="1" indent="1"/>
    </xf>
    <xf numFmtId="0" fontId="13" fillId="0" borderId="11" xfId="11" applyFont="1" applyFill="1" applyBorder="1" applyAlignment="1">
      <alignment horizontal="left" vertical="center" wrapText="1" indent="1"/>
    </xf>
    <xf numFmtId="0" fontId="16" fillId="0" borderId="7" xfId="11" applyFont="1" applyFill="1" applyBorder="1" applyAlignment="1">
      <alignment horizontal="left" vertical="top" wrapText="1" indent="1"/>
    </xf>
    <xf numFmtId="0" fontId="16" fillId="0" borderId="12" xfId="11" applyFont="1" applyFill="1" applyBorder="1" applyAlignment="1">
      <alignment horizontal="left" vertical="top" wrapText="1" indent="1"/>
    </xf>
    <xf numFmtId="0" fontId="17" fillId="6" borderId="0" xfId="15" applyFont="1" applyFill="1" applyBorder="1" applyAlignment="1">
      <alignment horizontal="center" vertical="center"/>
    </xf>
    <xf numFmtId="0" fontId="19" fillId="0" borderId="0" xfId="5" applyFont="1" applyFill="1" applyBorder="1">
      <alignment vertical="center"/>
    </xf>
    <xf numFmtId="0" fontId="13" fillId="0" borderId="18" xfId="11" applyFont="1" applyFill="1" applyBorder="1" applyAlignment="1">
      <alignment horizontal="left" vertical="center" wrapText="1" indent="1"/>
    </xf>
    <xf numFmtId="0" fontId="13" fillId="0" borderId="19" xfId="11" applyFont="1" applyFill="1" applyBorder="1" applyAlignment="1">
      <alignment horizontal="left" vertical="center" wrapText="1" indent="1"/>
    </xf>
    <xf numFmtId="0" fontId="16" fillId="0" borderId="16" xfId="11" applyFont="1" applyFill="1" applyBorder="1" applyAlignment="1">
      <alignment horizontal="left" vertical="top" wrapText="1" indent="1"/>
    </xf>
    <xf numFmtId="0" fontId="16" fillId="0" borderId="17" xfId="11" applyFont="1" applyFill="1" applyBorder="1" applyAlignment="1">
      <alignment horizontal="left" vertical="top" wrapText="1" indent="1"/>
    </xf>
    <xf numFmtId="0" fontId="21" fillId="0" borderId="0" xfId="5" applyFont="1" applyFill="1" applyBorder="1">
      <alignment vertical="center"/>
    </xf>
    <xf numFmtId="0" fontId="13" fillId="0" borderId="24" xfId="11" applyFont="1" applyFill="1" applyBorder="1" applyAlignment="1">
      <alignment horizontal="left" vertical="center" wrapText="1" indent="1"/>
    </xf>
    <xf numFmtId="0" fontId="13" fillId="0" borderId="25" xfId="11" applyFont="1" applyFill="1" applyBorder="1" applyAlignment="1">
      <alignment horizontal="left" vertical="center" wrapText="1" indent="1"/>
    </xf>
    <xf numFmtId="0" fontId="16" fillId="0" borderId="22" xfId="11" applyFont="1" applyFill="1" applyBorder="1" applyAlignment="1">
      <alignment horizontal="left" vertical="top" wrapText="1" indent="1"/>
    </xf>
    <xf numFmtId="0" fontId="16" fillId="0" borderId="23" xfId="11" applyFont="1" applyFill="1" applyBorder="1" applyAlignment="1">
      <alignment horizontal="left" vertical="top" wrapText="1" indent="1"/>
    </xf>
    <xf numFmtId="0" fontId="20" fillId="0" borderId="0" xfId="5" applyFont="1" applyFill="1" applyBorder="1">
      <alignment vertical="center"/>
    </xf>
    <xf numFmtId="0" fontId="13" fillId="0" borderId="30" xfId="11" applyFont="1" applyFill="1" applyBorder="1" applyAlignment="1">
      <alignment horizontal="left" vertical="center" wrapText="1" indent="1"/>
    </xf>
    <xf numFmtId="0" fontId="13" fillId="0" borderId="31" xfId="11" applyFont="1" applyFill="1" applyBorder="1" applyAlignment="1">
      <alignment horizontal="left" vertical="center" wrapText="1" indent="1"/>
    </xf>
    <xf numFmtId="0" fontId="16" fillId="0" borderId="28" xfId="11" applyFont="1" applyFill="1" applyBorder="1" applyAlignment="1">
      <alignment horizontal="left" vertical="top" wrapText="1" indent="1"/>
    </xf>
    <xf numFmtId="0" fontId="16" fillId="0" borderId="29" xfId="11" applyFont="1" applyFill="1" applyBorder="1" applyAlignment="1">
      <alignment horizontal="left" vertical="top" wrapText="1" indent="1"/>
    </xf>
  </cellXfs>
  <cellStyles count="50">
    <cellStyle name="20% — акцент1" xfId="29" builtinId="30" customBuiltin="1"/>
    <cellStyle name="20% — акцент2" xfId="32" builtinId="34" customBuiltin="1"/>
    <cellStyle name="20% — акцент3" xfId="36" builtinId="38" customBuiltin="1"/>
    <cellStyle name="20% — акцент4" xfId="40" builtinId="42" customBuiltin="1"/>
    <cellStyle name="20% — акцент5" xfId="43" builtinId="46" customBuiltin="1"/>
    <cellStyle name="20% — акцент6" xfId="47" builtinId="50" customBuiltin="1"/>
    <cellStyle name="40% — акцент1" xfId="1" builtinId="31" customBuiltin="1"/>
    <cellStyle name="40% — акцент2" xfId="33" builtinId="35" customBuiltin="1"/>
    <cellStyle name="40% — акцент3" xfId="37" builtinId="39" customBuiltin="1"/>
    <cellStyle name="40% — акцент4" xfId="41" builtinId="43" customBuiltin="1"/>
    <cellStyle name="40% — акцент5" xfId="44" builtinId="47" customBuiltin="1"/>
    <cellStyle name="40% — акцент6" xfId="48" builtinId="51" customBuiltin="1"/>
    <cellStyle name="60% — акцент1" xfId="30" builtinId="32" customBuiltin="1"/>
    <cellStyle name="60% — акцент2" xfId="34" builtinId="36" customBuiltin="1"/>
    <cellStyle name="60% — акцент3" xfId="38" builtinId="40" customBuiltin="1"/>
    <cellStyle name="60% — акцент4" xfId="42" builtinId="44" customBuiltin="1"/>
    <cellStyle name="60% — акцент5" xfId="45" builtinId="48" customBuiltin="1"/>
    <cellStyle name="60% — акцент6" xfId="49" builtinId="52" customBuiltin="1"/>
    <cellStyle name="A righe/colonne alternate evidenziate" xfId="13" xr:uid="{00000000-0005-0000-0000-000003000000}"/>
    <cellStyle name="Giorno" xfId="12" xr:uid="{00000000-0005-0000-0000-000008000000}"/>
    <cellStyle name="Immissione di impostazioni" xfId="14" xr:uid="{00000000-0005-0000-0000-00000F000000}"/>
    <cellStyle name="Акцент1" xfId="3" builtinId="29" customBuiltin="1"/>
    <cellStyle name="Акцент2" xfId="31" builtinId="33" customBuiltin="1"/>
    <cellStyle name="Акцент3" xfId="35" builtinId="37" customBuiltin="1"/>
    <cellStyle name="Акцент4" xfId="39" builtinId="41" customBuiltin="1"/>
    <cellStyle name="Акцент5" xfId="4" builtinId="45" customBuiltin="1"/>
    <cellStyle name="Акцент6" xfId="46" builtinId="49" customBuiltin="1"/>
    <cellStyle name="Ввод " xfId="20" builtinId="20" customBuiltin="1"/>
    <cellStyle name="Вывод" xfId="21" builtinId="21" customBuiltin="1"/>
    <cellStyle name="Вычисление" xfId="22" builtinId="22" customBuiltin="1"/>
    <cellStyle name="Денежный" xfId="8" builtinId="4" customBuiltin="1"/>
    <cellStyle name="Денежный [0]" xfId="9" builtinId="7" customBuiltin="1"/>
    <cellStyle name="Заголовок 1" xfId="2" builtinId="16" customBuiltin="1"/>
    <cellStyle name="Заголовок 2" xfId="15" builtinId="17" customBuiltin="1"/>
    <cellStyle name="Заголовок 3" xfId="16" builtinId="18" customBuiltin="1"/>
    <cellStyle name="Заголовок 4" xfId="11" builtinId="19" customBuiltin="1"/>
    <cellStyle name="Итог" xfId="28" builtinId="25" customBuiltin="1"/>
    <cellStyle name="Контрольная ячейка" xfId="24" builtinId="23" customBuiltin="1"/>
    <cellStyle name="Название" xfId="5" builtinId="15" customBuiltin="1"/>
    <cellStyle name="Нейтральный" xfId="19" builtinId="28" customBuiltin="1"/>
    <cellStyle name="Обычный" xfId="0" builtinId="0" customBuiltin="1"/>
    <cellStyle name="Плохой" xfId="18" builtinId="27" customBuiltin="1"/>
    <cellStyle name="Пояснение" xfId="27" builtinId="53" customBuiltin="1"/>
    <cellStyle name="Примечание" xfId="26" builtinId="10" customBuiltin="1"/>
    <cellStyle name="Процентный" xfId="10" builtinId="5" customBuiltin="1"/>
    <cellStyle name="Связанная ячейка" xfId="23" builtinId="24" customBuiltin="1"/>
    <cellStyle name="Текст предупреждения" xfId="25" builtinId="11" customBuiltin="1"/>
    <cellStyle name="Финансовый" xfId="6" builtinId="3" customBuiltin="1"/>
    <cellStyle name="Финансовый [0]" xfId="7" builtinId="6" customBuiltin="1"/>
    <cellStyle name="Хороший" xfId="17" builtinId="26" customBuiltin="1"/>
  </cellStyles>
  <dxfs count="24">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F1F2F5"/>
      <rgbColor rgb="00008080"/>
      <rgbColor rgb="00E4EAF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314265"/>
      <rgbColor rgb="00CCFFCC"/>
      <rgbColor rgb="00FFEECD"/>
      <rgbColor rgb="00D0D8E2"/>
      <rgbColor rgb="00FF99CC"/>
      <rgbColor rgb="00CC99FF"/>
      <rgbColor rgb="00FFCC99"/>
      <rgbColor rgb="003366FF"/>
      <rgbColor rgb="0033CCCC"/>
      <rgbColor rgb="0099CC00"/>
      <rgbColor rgb="00FFCC00"/>
      <rgbColor rgb="00FF9900"/>
      <rgbColor rgb="00FF6600"/>
      <rgbColor rgb="00717789"/>
      <rgbColor rgb="00969696"/>
      <rgbColor rgb="00003366"/>
      <rgbColor rgb="00339966"/>
      <rgbColor rgb="00003300"/>
      <rgbColor rgb="00333300"/>
      <rgbColor rgb="00993300"/>
      <rgbColor rgb="00993366"/>
      <rgbColor rgb="00333399"/>
      <rgbColor rgb="004B4B4B"/>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4.png"/></Relationships>
</file>

<file path=xl/drawings/_rels/drawing11.xml.rels><?xml version="1.0" encoding="UTF-8" standalone="yes"?>
<Relationships xmlns="http://schemas.openxmlformats.org/package/2006/relationships"><Relationship Id="rId1" Type="http://schemas.openxmlformats.org/officeDocument/2006/relationships/image" Target="../media/image4.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1" Type="http://schemas.openxmlformats.org/officeDocument/2006/relationships/image" Target="../media/image3.png"/></Relationships>
</file>

<file path=xl/drawings/_rels/drawing9.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4</xdr:col>
      <xdr:colOff>161787</xdr:colOff>
      <xdr:row>1</xdr:row>
      <xdr:rowOff>0</xdr:rowOff>
    </xdr:from>
    <xdr:to>
      <xdr:col>8</xdr:col>
      <xdr:colOff>9662</xdr:colOff>
      <xdr:row>1</xdr:row>
      <xdr:rowOff>1143000</xdr:rowOff>
    </xdr:to>
    <xdr:pic>
      <xdr:nvPicPr>
        <xdr:cNvPr id="3" name="Immagine 2" descr="Intestazione Inverno&#10;&#10;Collage di foto di Word: Inverno">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srcRect/>
        <a:stretch/>
      </xdr:blipFill>
      <xdr:spPr>
        <a:xfrm>
          <a:off x="4086087" y="114300"/>
          <a:ext cx="4915175" cy="11430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3</xdr:col>
      <xdr:colOff>1133474</xdr:colOff>
      <xdr:row>1</xdr:row>
      <xdr:rowOff>0</xdr:rowOff>
    </xdr:from>
    <xdr:to>
      <xdr:col>8</xdr:col>
      <xdr:colOff>9525</xdr:colOff>
      <xdr:row>1</xdr:row>
      <xdr:rowOff>1143000</xdr:rowOff>
    </xdr:to>
    <xdr:pic>
      <xdr:nvPicPr>
        <xdr:cNvPr id="4" name="Immagine 3" descr="Intestazione Autunno&#10;&#10;Collage di foto di Word: Autunno">
          <a:extLst>
            <a:ext uri="{FF2B5EF4-FFF2-40B4-BE49-F238E27FC236}">
              <a16:creationId xmlns:a16="http://schemas.microsoft.com/office/drawing/2014/main" id="{00000000-0008-0000-0900-000004000000}"/>
            </a:ext>
          </a:extLst>
        </xdr:cNvPr>
        <xdr:cNvPicPr>
          <a:picLocks noChangeAspect="1"/>
        </xdr:cNvPicPr>
      </xdr:nvPicPr>
      <xdr:blipFill rotWithShape="1">
        <a:blip xmlns:r="http://schemas.openxmlformats.org/officeDocument/2006/relationships" r:embed="rId1"/>
        <a:srcRect l="2713" r="47"/>
        <a:stretch/>
      </xdr:blipFill>
      <xdr:spPr>
        <a:xfrm>
          <a:off x="3790949" y="114300"/>
          <a:ext cx="5210176" cy="11430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3</xdr:col>
      <xdr:colOff>1133475</xdr:colOff>
      <xdr:row>1</xdr:row>
      <xdr:rowOff>0</xdr:rowOff>
    </xdr:from>
    <xdr:to>
      <xdr:col>8</xdr:col>
      <xdr:colOff>19050</xdr:colOff>
      <xdr:row>1</xdr:row>
      <xdr:rowOff>1143000</xdr:rowOff>
    </xdr:to>
    <xdr:pic>
      <xdr:nvPicPr>
        <xdr:cNvPr id="4" name="Immagine 3" descr="Intestazione Autunno&#10;&#10;Collage di foto di Word: Autunno">
          <a:extLst>
            <a:ext uri="{FF2B5EF4-FFF2-40B4-BE49-F238E27FC236}">
              <a16:creationId xmlns:a16="http://schemas.microsoft.com/office/drawing/2014/main" id="{00000000-0008-0000-0A00-000004000000}"/>
            </a:ext>
          </a:extLst>
        </xdr:cNvPr>
        <xdr:cNvPicPr>
          <a:picLocks noChangeAspect="1"/>
        </xdr:cNvPicPr>
      </xdr:nvPicPr>
      <xdr:blipFill rotWithShape="1">
        <a:blip xmlns:r="http://schemas.openxmlformats.org/officeDocument/2006/relationships" r:embed="rId1"/>
        <a:srcRect l="2713" r="-132"/>
        <a:stretch/>
      </xdr:blipFill>
      <xdr:spPr>
        <a:xfrm>
          <a:off x="3790950" y="114300"/>
          <a:ext cx="5219700" cy="11430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4</xdr:col>
      <xdr:colOff>161787</xdr:colOff>
      <xdr:row>1</xdr:row>
      <xdr:rowOff>0</xdr:rowOff>
    </xdr:from>
    <xdr:to>
      <xdr:col>8</xdr:col>
      <xdr:colOff>9662</xdr:colOff>
      <xdr:row>1</xdr:row>
      <xdr:rowOff>1143000</xdr:rowOff>
    </xdr:to>
    <xdr:pic>
      <xdr:nvPicPr>
        <xdr:cNvPr id="3" name="Immagine 2" descr="Intestazione Inverno&#10;&#10;Collage di foto di Word: Inverno">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1"/>
        <a:srcRect/>
        <a:stretch/>
      </xdr:blipFill>
      <xdr:spPr>
        <a:xfrm>
          <a:off x="4086087" y="114300"/>
          <a:ext cx="4915175" cy="1143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161787</xdr:colOff>
      <xdr:row>1</xdr:row>
      <xdr:rowOff>0</xdr:rowOff>
    </xdr:from>
    <xdr:to>
      <xdr:col>8</xdr:col>
      <xdr:colOff>9662</xdr:colOff>
      <xdr:row>1</xdr:row>
      <xdr:rowOff>1143000</xdr:rowOff>
    </xdr:to>
    <xdr:pic>
      <xdr:nvPicPr>
        <xdr:cNvPr id="3" name="Immagine 2" descr="Intestazione Inverno&#10;&#10;Collage di foto di Word: Inverno">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srcRect/>
        <a:stretch/>
      </xdr:blipFill>
      <xdr:spPr>
        <a:xfrm>
          <a:off x="4086087" y="114300"/>
          <a:ext cx="4915175" cy="11430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4</xdr:col>
      <xdr:colOff>561076</xdr:colOff>
      <xdr:row>1</xdr:row>
      <xdr:rowOff>0</xdr:rowOff>
    </xdr:from>
    <xdr:to>
      <xdr:col>8</xdr:col>
      <xdr:colOff>10423</xdr:colOff>
      <xdr:row>1</xdr:row>
      <xdr:rowOff>1143000</xdr:rowOff>
    </xdr:to>
    <xdr:pic>
      <xdr:nvPicPr>
        <xdr:cNvPr id="2" name="Immagine 1" descr="Intestazione Primavera&#10;&#10;Collage di foto di Word: Primavera">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rcRect/>
        <a:stretch/>
      </xdr:blipFill>
      <xdr:spPr>
        <a:xfrm>
          <a:off x="4485376" y="114300"/>
          <a:ext cx="4516647" cy="11430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561076</xdr:colOff>
      <xdr:row>1</xdr:row>
      <xdr:rowOff>0</xdr:rowOff>
    </xdr:from>
    <xdr:to>
      <xdr:col>8</xdr:col>
      <xdr:colOff>10423</xdr:colOff>
      <xdr:row>1</xdr:row>
      <xdr:rowOff>1143000</xdr:rowOff>
    </xdr:to>
    <xdr:pic>
      <xdr:nvPicPr>
        <xdr:cNvPr id="4" name="Immagine 3" descr="Intestazione Primavera&#10;&#10;Collage di foto di Word: Primavera">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srcRect/>
        <a:stretch/>
      </xdr:blipFill>
      <xdr:spPr>
        <a:xfrm>
          <a:off x="4485376" y="114300"/>
          <a:ext cx="4516647" cy="11430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561076</xdr:colOff>
      <xdr:row>1</xdr:row>
      <xdr:rowOff>0</xdr:rowOff>
    </xdr:from>
    <xdr:to>
      <xdr:col>8</xdr:col>
      <xdr:colOff>10423</xdr:colOff>
      <xdr:row>1</xdr:row>
      <xdr:rowOff>1143000</xdr:rowOff>
    </xdr:to>
    <xdr:pic>
      <xdr:nvPicPr>
        <xdr:cNvPr id="4" name="Immagine 3" descr="Intestazione Primavera&#10;&#10;Collage di foto di Word: Primavera">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srcRect/>
        <a:stretch/>
      </xdr:blipFill>
      <xdr:spPr>
        <a:xfrm>
          <a:off x="4485376" y="114300"/>
          <a:ext cx="4516647" cy="11430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382800</xdr:colOff>
      <xdr:row>1</xdr:row>
      <xdr:rowOff>0</xdr:rowOff>
    </xdr:from>
    <xdr:to>
      <xdr:col>7</xdr:col>
      <xdr:colOff>1265025</xdr:colOff>
      <xdr:row>1</xdr:row>
      <xdr:rowOff>1143000</xdr:rowOff>
    </xdr:to>
    <xdr:pic>
      <xdr:nvPicPr>
        <xdr:cNvPr id="3" name="Immagine 2" descr="Intestazione Estate&#10;&#10;Collage di foto di Word: Estate">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srcRect/>
        <a:stretch/>
      </xdr:blipFill>
      <xdr:spPr>
        <a:xfrm>
          <a:off x="4307100" y="114300"/>
          <a:ext cx="4682700" cy="11430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382800</xdr:colOff>
      <xdr:row>1</xdr:row>
      <xdr:rowOff>0</xdr:rowOff>
    </xdr:from>
    <xdr:to>
      <xdr:col>7</xdr:col>
      <xdr:colOff>1265025</xdr:colOff>
      <xdr:row>1</xdr:row>
      <xdr:rowOff>1143000</xdr:rowOff>
    </xdr:to>
    <xdr:pic>
      <xdr:nvPicPr>
        <xdr:cNvPr id="4" name="Immagine 3" descr="Intestazione Estate&#10;&#10;Collage di foto di Word: Estate">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srcRect/>
        <a:stretch/>
      </xdr:blipFill>
      <xdr:spPr>
        <a:xfrm>
          <a:off x="4307100" y="114300"/>
          <a:ext cx="4682700" cy="11430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382800</xdr:colOff>
      <xdr:row>1</xdr:row>
      <xdr:rowOff>0</xdr:rowOff>
    </xdr:from>
    <xdr:to>
      <xdr:col>7</xdr:col>
      <xdr:colOff>1265025</xdr:colOff>
      <xdr:row>1</xdr:row>
      <xdr:rowOff>1143000</xdr:rowOff>
    </xdr:to>
    <xdr:pic>
      <xdr:nvPicPr>
        <xdr:cNvPr id="4" name="Immagine 3" descr="Intestazione Estate&#10;&#10;Collage di foto di Word: Estate">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1"/>
        <a:srcRect/>
        <a:stretch/>
      </xdr:blipFill>
      <xdr:spPr>
        <a:xfrm>
          <a:off x="4307100" y="114300"/>
          <a:ext cx="4682700" cy="11430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3</xdr:col>
      <xdr:colOff>1133474</xdr:colOff>
      <xdr:row>1</xdr:row>
      <xdr:rowOff>0</xdr:rowOff>
    </xdr:from>
    <xdr:to>
      <xdr:col>8</xdr:col>
      <xdr:colOff>9525</xdr:colOff>
      <xdr:row>1</xdr:row>
      <xdr:rowOff>1143000</xdr:rowOff>
    </xdr:to>
    <xdr:pic>
      <xdr:nvPicPr>
        <xdr:cNvPr id="3" name="Immagine 2" descr="Intestazione Autunno&#10;&#10;Collage di foto di Word: Autunno">
          <a:extLst>
            <a:ext uri="{FF2B5EF4-FFF2-40B4-BE49-F238E27FC236}">
              <a16:creationId xmlns:a16="http://schemas.microsoft.com/office/drawing/2014/main" id="{00000000-0008-0000-0800-000003000000}"/>
            </a:ext>
          </a:extLst>
        </xdr:cNvPr>
        <xdr:cNvPicPr>
          <a:picLocks noChangeAspect="1"/>
        </xdr:cNvPicPr>
      </xdr:nvPicPr>
      <xdr:blipFill rotWithShape="1">
        <a:blip xmlns:r="http://schemas.openxmlformats.org/officeDocument/2006/relationships" r:embed="rId1"/>
        <a:srcRect l="2713" r="46"/>
        <a:stretch/>
      </xdr:blipFill>
      <xdr:spPr>
        <a:xfrm>
          <a:off x="3790949" y="114300"/>
          <a:ext cx="5210176" cy="11430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Custom 6">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8" tint="0.59999389629810485"/>
    <pageSetUpPr autoPageBreaks="0" fitToPage="1"/>
  </sheetPr>
  <dimension ref="A1:L15"/>
  <sheetViews>
    <sheetView showGridLines="0" tabSelected="1" zoomScale="40" zoomScaleNormal="40" workbookViewId="0">
      <selection activeCell="K6" sqref="K6"/>
    </sheetView>
  </sheetViews>
  <sheetFormatPr defaultColWidth="8.75" defaultRowHeight="13.5"/>
  <cols>
    <col min="1" max="1" width="1.58203125" style="1" customWidth="1"/>
    <col min="2" max="8" width="16.58203125" style="1" customWidth="1"/>
    <col min="9" max="9" width="1.58203125" style="2" customWidth="1"/>
    <col min="10" max="10" width="8.58203125" style="2" customWidth="1"/>
    <col min="11" max="11" width="12.25" style="2" customWidth="1"/>
    <col min="12" max="12" width="19.75" style="2" customWidth="1"/>
    <col min="13" max="13" width="1.58203125" style="2" customWidth="1"/>
    <col min="14" max="16384" width="8.75" style="2"/>
  </cols>
  <sheetData>
    <row r="1" spans="1:12" ht="9" customHeight="1">
      <c r="I1" s="2" t="s">
        <v>1</v>
      </c>
    </row>
    <row r="2" spans="1:12" ht="96" customHeight="1">
      <c r="B2" s="46" t="str">
        <f>"Gennaio "&amp;AnnoCalendario</f>
        <v>Gennaio 2024</v>
      </c>
      <c r="C2" s="46"/>
      <c r="D2" s="46"/>
      <c r="E2" s="3"/>
      <c r="F2" s="3"/>
      <c r="G2" s="3"/>
      <c r="H2" s="4"/>
    </row>
    <row r="3" spans="1:12" s="11" customFormat="1" ht="24" customHeight="1">
      <c r="A3" s="10"/>
      <c r="B3" s="7" t="str">
        <f>InizioSettimana</f>
        <v>lunedì</v>
      </c>
      <c r="C3" s="8" t="str">
        <f t="shared" ref="C3:H3" si="0">TEXT(C4,"gggg")</f>
        <v/>
      </c>
      <c r="D3" s="8" t="str">
        <f t="shared" si="0"/>
        <v/>
      </c>
      <c r="E3" s="8" t="str">
        <f t="shared" si="0"/>
        <v/>
      </c>
      <c r="F3" s="8" t="str">
        <f t="shared" si="0"/>
        <v/>
      </c>
      <c r="G3" s="8" t="str">
        <f t="shared" si="0"/>
        <v/>
      </c>
      <c r="H3" s="9" t="str">
        <f t="shared" si="0"/>
        <v/>
      </c>
      <c r="K3" s="51" t="s">
        <v>2</v>
      </c>
      <c r="L3" s="51"/>
    </row>
    <row r="4" spans="1:12" s="6" customFormat="1" ht="24" customHeight="1">
      <c r="A4" s="5"/>
      <c r="B4" s="33">
        <f t="array" ref="B4:H4">GiorniESettimane+DATE(AnnoCalendario,1,1)-WEEKDAY(DATE(AnnoCalendario,1,1),(InizioSettimana="lunedì")+1)+1</f>
        <v>45292</v>
      </c>
      <c r="C4" s="33">
        <v>45293</v>
      </c>
      <c r="D4" s="33">
        <v>45294</v>
      </c>
      <c r="E4" s="33">
        <v>45295</v>
      </c>
      <c r="F4" s="33">
        <v>45296</v>
      </c>
      <c r="G4" s="33">
        <v>45297</v>
      </c>
      <c r="H4" s="34">
        <v>45298</v>
      </c>
      <c r="K4" s="16" t="s">
        <v>3</v>
      </c>
      <c r="L4" s="16" t="s">
        <v>4</v>
      </c>
    </row>
    <row r="5" spans="1:12" s="14" customFormat="1" ht="56.15" customHeight="1">
      <c r="A5" s="13"/>
      <c r="B5" s="12"/>
      <c r="C5" s="12"/>
      <c r="D5" s="12"/>
      <c r="E5" s="12"/>
      <c r="F5" s="12"/>
      <c r="G5" s="12"/>
      <c r="H5" s="12"/>
      <c r="K5" s="17">
        <v>2024</v>
      </c>
      <c r="L5" s="17" t="s">
        <v>5</v>
      </c>
    </row>
    <row r="6" spans="1:12" s="6" customFormat="1" ht="24" customHeight="1">
      <c r="A6" s="5"/>
      <c r="B6" s="35">
        <f t="array" ref="B6:H6">GiorniESettimane+DATE(AnnoCalendario,1,1)-WEEKDAY(DATE(AnnoCalendario,1,1),(InizioSettimana="lunedì")+1)+8</f>
        <v>45299</v>
      </c>
      <c r="C6" s="35">
        <v>45300</v>
      </c>
      <c r="D6" s="35">
        <v>45301</v>
      </c>
      <c r="E6" s="35">
        <v>45302</v>
      </c>
      <c r="F6" s="35">
        <v>45303</v>
      </c>
      <c r="G6" s="35">
        <v>45304</v>
      </c>
      <c r="H6" s="35">
        <v>45305</v>
      </c>
    </row>
    <row r="7" spans="1:12" s="14" customFormat="1" ht="56.15" customHeight="1">
      <c r="A7" s="13"/>
      <c r="B7" s="15"/>
      <c r="C7" s="15"/>
      <c r="D7" s="15"/>
      <c r="E7" s="15"/>
      <c r="F7" s="15"/>
      <c r="G7" s="15"/>
      <c r="H7" s="15"/>
    </row>
    <row r="8" spans="1:12" s="6" customFormat="1" ht="24" customHeight="1">
      <c r="A8" s="5"/>
      <c r="B8" s="36">
        <f t="array" ref="B8:H8">GiorniESettimane+DATE(AnnoCalendario,1,1)-WEEKDAY(DATE(AnnoCalendario,1,1),(InizioSettimana="lunedì")+1)+15</f>
        <v>45306</v>
      </c>
      <c r="C8" s="36">
        <v>45307</v>
      </c>
      <c r="D8" s="36">
        <v>45308</v>
      </c>
      <c r="E8" s="36">
        <v>45309</v>
      </c>
      <c r="F8" s="36">
        <v>45310</v>
      </c>
      <c r="G8" s="36">
        <v>45311</v>
      </c>
      <c r="H8" s="36">
        <v>45312</v>
      </c>
    </row>
    <row r="9" spans="1:12" s="14" customFormat="1" ht="56.15" customHeight="1">
      <c r="A9" s="13"/>
      <c r="B9" s="12"/>
      <c r="C9" s="12"/>
      <c r="D9" s="12"/>
      <c r="E9" s="12"/>
      <c r="F9" s="12"/>
      <c r="G9" s="12"/>
      <c r="H9" s="12"/>
    </row>
    <row r="10" spans="1:12" s="6" customFormat="1" ht="24" customHeight="1">
      <c r="A10" s="5"/>
      <c r="B10" s="35">
        <f t="array" ref="B10:H10">GiorniESettimane+DATE(AnnoCalendario,1,1)-WEEKDAY(DATE(AnnoCalendario,1,1),(InizioSettimana="lunedì")+1)+22</f>
        <v>45313</v>
      </c>
      <c r="C10" s="35">
        <v>45314</v>
      </c>
      <c r="D10" s="35">
        <v>45315</v>
      </c>
      <c r="E10" s="35">
        <v>45316</v>
      </c>
      <c r="F10" s="35">
        <v>45317</v>
      </c>
      <c r="G10" s="35">
        <v>45318</v>
      </c>
      <c r="H10" s="35">
        <v>45319</v>
      </c>
    </row>
    <row r="11" spans="1:12" s="14" customFormat="1" ht="56.15" customHeight="1">
      <c r="A11" s="13"/>
      <c r="B11" s="15"/>
      <c r="C11" s="15"/>
      <c r="D11" s="15"/>
      <c r="E11" s="15"/>
      <c r="F11" s="15"/>
      <c r="G11" s="15"/>
      <c r="H11" s="15"/>
    </row>
    <row r="12" spans="1:12" s="6" customFormat="1" ht="24" customHeight="1">
      <c r="A12" s="5"/>
      <c r="B12" s="36">
        <f t="array" ref="B12:H12">GiorniESettimane+DATE(AnnoCalendario,1,1)-WEEKDAY(DATE(AnnoCalendario,1,1),(InizioSettimana="lunedì")+1)+29</f>
        <v>45320</v>
      </c>
      <c r="C12" s="36">
        <v>45321</v>
      </c>
      <c r="D12" s="36">
        <v>45322</v>
      </c>
      <c r="E12" s="36">
        <v>45323</v>
      </c>
      <c r="F12" s="36">
        <v>45324</v>
      </c>
      <c r="G12" s="36">
        <v>45325</v>
      </c>
      <c r="H12" s="36">
        <v>45326</v>
      </c>
    </row>
    <row r="13" spans="1:12" s="14" customFormat="1" ht="56.15" customHeight="1">
      <c r="A13" s="13"/>
      <c r="B13" s="12"/>
      <c r="C13" s="12"/>
      <c r="D13" s="12"/>
      <c r="E13" s="12"/>
      <c r="F13" s="12"/>
      <c r="G13" s="12"/>
      <c r="H13" s="12"/>
    </row>
    <row r="14" spans="1:12" s="6" customFormat="1" ht="24" customHeight="1">
      <c r="A14" s="5"/>
      <c r="B14" s="35">
        <f t="array" ref="B14:C14">GiorniESettimane+DATE(AnnoCalendario,1,1)-WEEKDAY(DATE(AnnoCalendario,1,1),(InizioSettimana="lunedì")+1)+36</f>
        <v>45327</v>
      </c>
      <c r="C14" s="35">
        <v>45328</v>
      </c>
      <c r="D14" s="47" t="s">
        <v>0</v>
      </c>
      <c r="E14" s="47"/>
      <c r="F14" s="47"/>
      <c r="G14" s="47"/>
      <c r="H14" s="48"/>
    </row>
    <row r="15" spans="1:12" s="14" customFormat="1" ht="56.15" customHeight="1">
      <c r="A15" s="13"/>
      <c r="B15" s="15"/>
      <c r="C15" s="15"/>
      <c r="D15" s="49"/>
      <c r="E15" s="49"/>
      <c r="F15" s="49"/>
      <c r="G15" s="49"/>
      <c r="H15" s="50"/>
    </row>
  </sheetData>
  <mergeCells count="4">
    <mergeCell ref="B2:D2"/>
    <mergeCell ref="D14:H14"/>
    <mergeCell ref="D15:H15"/>
    <mergeCell ref="K3:L3"/>
  </mergeCells>
  <phoneticPr fontId="2" type="noConversion"/>
  <conditionalFormatting sqref="B12:H12 B14:C14">
    <cfRule type="expression" dxfId="23" priority="24">
      <formula>AND(DAY(B12)&gt;=1,DAY(B12)&lt;=15)</formula>
    </cfRule>
  </conditionalFormatting>
  <conditionalFormatting sqref="B4:G4">
    <cfRule type="expression" dxfId="22" priority="23">
      <formula>DAY(B4)&gt;8</formula>
    </cfRule>
  </conditionalFormatting>
  <dataValidations xWindow="1432" yWindow="644" count="13">
    <dataValidation type="list" errorStyle="warning" allowBlank="1" showInputMessage="1" showErrorMessage="1" error="Selezionare un giorno dall'elenco. Selezionare ANNULLA, quindi premere ALT+freccia GIÙ per scegliere un giorno nell'elenco a discesa" prompt="Selezionare il giorno di inizio della settimana in questa cella. Premere ALT+freccia GIÙ per aprire l'elenco a discesa, premere la freccia GIÙ e quindi INVIO per effettuare una selezione" sqref="L5" xr:uid="{00000000-0002-0000-0000-000000000000}">
      <formula1>"domenica, lunedì"</formula1>
    </dataValidation>
    <dataValidation allowBlank="1" showInputMessage="1" showErrorMessage="1" prompt="Questa cartella di lavoro consente di creare un calendario mensile personalizzato. Nel foglio di gennaio è possibile personalizzare l'anno e il primo giorno della settimana per tutti i mesi. Ogni mese si trova in un foglio di lavoro separato." sqref="A1" xr:uid="{00000000-0002-0000-0000-000001000000}"/>
    <dataValidation allowBlank="1" showInputMessage="1" showErrorMessage="1" prompt="Immettere l'anno nella cella sottostante" sqref="K4" xr:uid="{00000000-0002-0000-0000-000002000000}"/>
    <dataValidation allowBlank="1" showInputMessage="1" showErrorMessage="1" prompt="Selezionare il giorno di inizio della settimana nella cella sottostante" sqref="L4" xr:uid="{00000000-0002-0000-0000-000003000000}"/>
    <dataValidation allowBlank="1" showInputMessage="1" showErrorMessage="1" prompt="Immettere l'anno in questa cella" sqref="K5" xr:uid="{00000000-0002-0000-0000-000004000000}"/>
    <dataValidation allowBlank="1" showInputMessage="1" showErrorMessage="1" prompt="Questa riga contiene i nomi dei giorni feriali per il calendario. Questa cella contiene il giorno iniziale della settimana. Per cambiare il giorno di inizio della settimana, immettere un nuovo giorno feriale nella cella L5 in questo foglio di lavoro." sqref="B3" xr:uid="{00000000-0002-0000-0000-000005000000}"/>
    <dataValidation allowBlank="1" showInputMessage="1" showErrorMessage="1" prompt="Questa riga e le righe 6, 8, 10, 12 e 14 contengono i giorni di calendario della settimana. Se la cella non contiene il numero 1, si tratta di un giorno del mese precedente. Immettere le note nella cella D15." sqref="B4" xr:uid="{00000000-0002-0000-0000-000006000000}"/>
    <dataValidation allowBlank="1" showInputMessage="1" showErrorMessage="1" prompt="L'anno in questa cella viene aggiornato automaticamente in base all'anno immesso nella cella K5. Il calendario seguente include date del mese precedente e successivo, per cui è usato un carattere più chiaro." sqref="B2:D2" xr:uid="{00000000-0002-0000-0000-000007000000}"/>
    <dataValidation allowBlank="1" showInputMessage="1" showErrorMessage="1" prompt="Giorno feriale determinato automaticamente" sqref="C3:H3" xr:uid="{00000000-0002-0000-0000-000008000000}"/>
    <dataValidation allowBlank="1" showInputMessage="1" showErrorMessage="1" prompt="Nelle celle di questa riga e delle righe 7, 9, 11, 13 e 15 è possibile immettere le note giornaliere relative al giorno del calendario indicato nella cella soprastante." sqref="B5" xr:uid="{00000000-0002-0000-0000-000009000000}"/>
    <dataValidation allowBlank="1" showInputMessage="1" prompt="Immettere le note del mese in questa cella" sqref="D15:H15" xr:uid="{00000000-0002-0000-0000-00000A000000}"/>
    <dataValidation allowBlank="1" showInputMessage="1" prompt="Immettere le note del mese nella cella sottostante" sqref="D14:H14" xr:uid="{00000000-0002-0000-0000-00000B000000}"/>
    <dataValidation allowBlank="1" showInputMessage="1" showErrorMessage="1" prompt="Immettere l'anno e selezionare il giorno di inizio del calendario nelle celle sottostanti. Queste celle di Impostazioni calendario non verranno stampate" sqref="K3" xr:uid="{00000000-0002-0000-0000-00000C000000}"/>
  </dataValidations>
  <printOptions horizontalCentered="1"/>
  <pageMargins left="0.25" right="0.25" top="0.5" bottom="0.5" header="0.3" footer="0.3"/>
  <pageSetup paperSize="9" orientation="landscape" r:id="rId1"/>
  <headerFooter differentFirst="1"/>
  <drawing r:id="rId2"/>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theme="5" tint="0.59999389629810485"/>
    <pageSetUpPr fitToPage="1"/>
  </sheetPr>
  <dimension ref="A1:I15"/>
  <sheetViews>
    <sheetView showGridLines="0" workbookViewId="0"/>
  </sheetViews>
  <sheetFormatPr defaultColWidth="8.75" defaultRowHeight="13.5"/>
  <cols>
    <col min="1" max="1" width="1.58203125" style="1" customWidth="1"/>
    <col min="2" max="8" width="16.58203125" style="1" customWidth="1"/>
    <col min="9" max="9" width="1.58203125" style="2" customWidth="1"/>
    <col min="10" max="10" width="8.58203125" style="2" customWidth="1"/>
    <col min="11" max="16384" width="8.75" style="2"/>
  </cols>
  <sheetData>
    <row r="1" spans="1:9" ht="9" customHeight="1">
      <c r="I1" s="2" t="s">
        <v>1</v>
      </c>
    </row>
    <row r="2" spans="1:9" ht="96" customHeight="1">
      <c r="B2" s="62" t="str">
        <f>"Ottobre "&amp;AnnoCalendario</f>
        <v>Ottobre 2024</v>
      </c>
      <c r="C2" s="62"/>
      <c r="D2" s="62"/>
      <c r="E2" s="3"/>
      <c r="F2" s="3"/>
      <c r="G2" s="3"/>
      <c r="H2" s="4"/>
    </row>
    <row r="3" spans="1:9" s="11" customFormat="1" ht="24" customHeight="1">
      <c r="A3" s="10"/>
      <c r="B3" s="18" t="str">
        <f>InizioSettimana</f>
        <v>lunedì</v>
      </c>
      <c r="C3" s="19" t="str">
        <f t="shared" ref="C3:H3" si="0">TEXT(C4,"gggg")</f>
        <v/>
      </c>
      <c r="D3" s="19" t="str">
        <f t="shared" si="0"/>
        <v/>
      </c>
      <c r="E3" s="19" t="str">
        <f t="shared" si="0"/>
        <v/>
      </c>
      <c r="F3" s="19" t="str">
        <f t="shared" si="0"/>
        <v/>
      </c>
      <c r="G3" s="19" t="str">
        <f t="shared" si="0"/>
        <v/>
      </c>
      <c r="H3" s="20" t="str">
        <f t="shared" si="0"/>
        <v/>
      </c>
    </row>
    <row r="4" spans="1:9" s="6" customFormat="1" ht="24" customHeight="1">
      <c r="A4" s="5"/>
      <c r="B4" s="37">
        <f t="array" ref="B4:H4">GiorniESettimane+DATE(AnnoCalendario,10,1)-WEEKDAY(DATE(AnnoCalendario,10,1),(InizioSettimana="lunedì")+1)+1</f>
        <v>45565</v>
      </c>
      <c r="C4" s="37">
        <v>45566</v>
      </c>
      <c r="D4" s="37">
        <v>45567</v>
      </c>
      <c r="E4" s="37">
        <v>45568</v>
      </c>
      <c r="F4" s="37">
        <v>45569</v>
      </c>
      <c r="G4" s="37">
        <v>45570</v>
      </c>
      <c r="H4" s="37">
        <v>45571</v>
      </c>
    </row>
    <row r="5" spans="1:9" s="14" customFormat="1" ht="56.15" customHeight="1">
      <c r="A5" s="13"/>
      <c r="B5" s="32"/>
      <c r="C5" s="32"/>
      <c r="D5" s="32"/>
      <c r="E5" s="32"/>
      <c r="F5" s="32"/>
      <c r="G5" s="32"/>
      <c r="H5" s="32"/>
    </row>
    <row r="6" spans="1:9" s="6" customFormat="1" ht="24" customHeight="1">
      <c r="A6" s="5"/>
      <c r="B6" s="38">
        <f t="array" ref="B6:H6">GiorniESettimane+DATE(AnnoCalendario,10,1)-WEEKDAY(DATE(AnnoCalendario,10,1),(InizioSettimana="lunedì")+1)+8</f>
        <v>45572</v>
      </c>
      <c r="C6" s="38">
        <v>45573</v>
      </c>
      <c r="D6" s="38">
        <v>45574</v>
      </c>
      <c r="E6" s="38">
        <v>45575</v>
      </c>
      <c r="F6" s="38">
        <v>45576</v>
      </c>
      <c r="G6" s="38">
        <v>45577</v>
      </c>
      <c r="H6" s="38">
        <v>45578</v>
      </c>
    </row>
    <row r="7" spans="1:9" s="14" customFormat="1" ht="56.15" customHeight="1">
      <c r="A7" s="13"/>
      <c r="B7" s="31"/>
      <c r="C7" s="31"/>
      <c r="D7" s="31"/>
      <c r="E7" s="31"/>
      <c r="F7" s="31"/>
      <c r="G7" s="31"/>
      <c r="H7" s="31"/>
    </row>
    <row r="8" spans="1:9" s="6" customFormat="1" ht="24" customHeight="1">
      <c r="A8" s="5"/>
      <c r="B8" s="39">
        <f t="array" ref="B8:H8">GiorniESettimane+DATE(AnnoCalendario,10,1)-WEEKDAY(DATE(AnnoCalendario,10,1),(InizioSettimana="lunedì")+1)+15</f>
        <v>45579</v>
      </c>
      <c r="C8" s="39">
        <v>45580</v>
      </c>
      <c r="D8" s="39">
        <v>45581</v>
      </c>
      <c r="E8" s="39">
        <v>45582</v>
      </c>
      <c r="F8" s="39">
        <v>45583</v>
      </c>
      <c r="G8" s="39">
        <v>45584</v>
      </c>
      <c r="H8" s="39">
        <v>45585</v>
      </c>
    </row>
    <row r="9" spans="1:9" s="14" customFormat="1" ht="56.15" customHeight="1">
      <c r="A9" s="13"/>
      <c r="B9" s="32"/>
      <c r="C9" s="32"/>
      <c r="D9" s="32"/>
      <c r="E9" s="32"/>
      <c r="F9" s="32"/>
      <c r="G9" s="32"/>
      <c r="H9" s="32"/>
    </row>
    <row r="10" spans="1:9" s="6" customFormat="1" ht="24" customHeight="1">
      <c r="A10" s="5"/>
      <c r="B10" s="38">
        <f t="array" ref="B10:H10">GiorniESettimane+DATE(AnnoCalendario,10,1)-WEEKDAY(DATE(AnnoCalendario,10,1),(InizioSettimana="lunedì")+1)+22</f>
        <v>45586</v>
      </c>
      <c r="C10" s="38">
        <v>45587</v>
      </c>
      <c r="D10" s="38">
        <v>45588</v>
      </c>
      <c r="E10" s="38">
        <v>45589</v>
      </c>
      <c r="F10" s="38">
        <v>45590</v>
      </c>
      <c r="G10" s="38">
        <v>45591</v>
      </c>
      <c r="H10" s="38">
        <v>45592</v>
      </c>
    </row>
    <row r="11" spans="1:9" s="14" customFormat="1" ht="56.15" customHeight="1">
      <c r="A11" s="13"/>
      <c r="B11" s="31"/>
      <c r="C11" s="31"/>
      <c r="D11" s="31"/>
      <c r="E11" s="31"/>
      <c r="F11" s="31"/>
      <c r="G11" s="31"/>
      <c r="H11" s="31"/>
    </row>
    <row r="12" spans="1:9" s="6" customFormat="1" ht="24" customHeight="1">
      <c r="A12" s="5"/>
      <c r="B12" s="39">
        <f t="array" ref="B12:H12">GiorniESettimane+DATE(AnnoCalendario,10,1)-WEEKDAY(DATE(AnnoCalendario,10,1),(InizioSettimana="lunedì")+1)+29</f>
        <v>45593</v>
      </c>
      <c r="C12" s="39">
        <v>45594</v>
      </c>
      <c r="D12" s="39">
        <v>45595</v>
      </c>
      <c r="E12" s="39">
        <v>45596</v>
      </c>
      <c r="F12" s="39">
        <v>45597</v>
      </c>
      <c r="G12" s="39">
        <v>45598</v>
      </c>
      <c r="H12" s="39">
        <v>45599</v>
      </c>
    </row>
    <row r="13" spans="1:9" s="14" customFormat="1" ht="56.15" customHeight="1">
      <c r="A13" s="13"/>
      <c r="B13" s="32"/>
      <c r="C13" s="32"/>
      <c r="D13" s="32"/>
      <c r="E13" s="32"/>
      <c r="F13" s="32"/>
      <c r="G13" s="32"/>
      <c r="H13" s="32"/>
    </row>
    <row r="14" spans="1:9" s="6" customFormat="1" ht="24" customHeight="1">
      <c r="A14" s="5"/>
      <c r="B14" s="38">
        <f t="array" ref="B14:C14">GiorniESettimane+DATE(AnnoCalendario,10,1)-WEEKDAY(DATE(AnnoCalendario,10,1),(InizioSettimana="lunedì")+1)+36</f>
        <v>45600</v>
      </c>
      <c r="C14" s="38">
        <v>45601</v>
      </c>
      <c r="D14" s="63" t="s">
        <v>0</v>
      </c>
      <c r="E14" s="63"/>
      <c r="F14" s="63"/>
      <c r="G14" s="63"/>
      <c r="H14" s="64"/>
    </row>
    <row r="15" spans="1:9" s="14" customFormat="1" ht="56.15" customHeight="1">
      <c r="A15" s="13"/>
      <c r="B15" s="31"/>
      <c r="C15" s="31"/>
      <c r="D15" s="65"/>
      <c r="E15" s="65"/>
      <c r="F15" s="65"/>
      <c r="G15" s="65"/>
      <c r="H15" s="66"/>
    </row>
  </sheetData>
  <mergeCells count="3">
    <mergeCell ref="B2:D2"/>
    <mergeCell ref="D14:H14"/>
    <mergeCell ref="D15:H15"/>
  </mergeCells>
  <phoneticPr fontId="33"/>
  <conditionalFormatting sqref="B12:H12 B14:C14">
    <cfRule type="expression" dxfId="5" priority="2">
      <formula>AND(DAY(B12)&gt;=1,DAY(B12)&lt;=15)</formula>
    </cfRule>
  </conditionalFormatting>
  <conditionalFormatting sqref="B4:G4">
    <cfRule type="expression" dxfId="4" priority="1">
      <formula>DAY(B4)&gt;8</formula>
    </cfRule>
  </conditionalFormatting>
  <dataValidations count="8">
    <dataValidation allowBlank="1" showInputMessage="1" showErrorMessage="1" prompt="Giorno feriale determinato automaticamente" sqref="C3:H3" xr:uid="{00000000-0002-0000-0900-000000000000}"/>
    <dataValidation allowBlank="1" showInputMessage="1" showErrorMessage="1" prompt="Calendario del mese di ottobre" sqref="A1" xr:uid="{00000000-0002-0000-0900-000001000000}"/>
    <dataValidation allowBlank="1" showInputMessage="1" showErrorMessage="1" prompt="L'anno in questa cella viene aggiornato automaticamente in base all'anno immesso nel foglio di lavoro Gennaio. Il calendario seguente include date del mese precedente e successivo, per cui è usato un carattere più chiaro" sqref="B2:D2" xr:uid="{00000000-0002-0000-0900-000002000000}"/>
    <dataValidation allowBlank="1" showInputMessage="1" showErrorMessage="1" prompt="Questa riga contiene i nomi dei giorni feriali per il calendario. Questa cella contiene il giorno iniziale della settimana. Per cambiare il giorno di inizio della settimana, selezionare un nuovo giorno feriale nella cella L5 del foglio di lavoro Gennaio." sqref="B3" xr:uid="{00000000-0002-0000-0900-000003000000}"/>
    <dataValidation allowBlank="1" showInputMessage="1" prompt="Immettere le note del mese nella cella sottostante" sqref="D14:H14" xr:uid="{00000000-0002-0000-0900-000004000000}"/>
    <dataValidation allowBlank="1" showInputMessage="1" prompt="Immettere le note del mese in questa cella" sqref="D15:H15" xr:uid="{00000000-0002-0000-0900-000005000000}"/>
    <dataValidation allowBlank="1" showInputMessage="1" showErrorMessage="1" prompt="Nelle celle di questa riga e delle righe 7, 9, 11, 13 e 15 è possibile immettere le note giornaliere relative al giorno del calendario indicato nella cella soprastante." sqref="B5" xr:uid="{00000000-0002-0000-0900-000006000000}"/>
    <dataValidation allowBlank="1" showInputMessage="1" showErrorMessage="1" prompt="Questa riga e le righe 6, 8, 10, 12 e 14 contengono i giorni di calendario della settimana. Se la cella non contiene il numero 1, si tratta di un giorno del mese precedente. Immettere le note nella cella D15." sqref="B4" xr:uid="{00000000-0002-0000-0900-000007000000}"/>
  </dataValidations>
  <printOptions horizontalCentered="1"/>
  <pageMargins left="0.25" right="0.25" top="0.5" bottom="0.5" header="0.3" footer="0.3"/>
  <pageSetup paperSize="9" scale="99" orientation="landscape" r:id="rId1"/>
  <headerFooter differentFirst="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5" tint="0.59999389629810485"/>
    <pageSetUpPr fitToPage="1"/>
  </sheetPr>
  <dimension ref="A1:I15"/>
  <sheetViews>
    <sheetView showGridLines="0" workbookViewId="0"/>
  </sheetViews>
  <sheetFormatPr defaultColWidth="8.75" defaultRowHeight="13.5"/>
  <cols>
    <col min="1" max="1" width="1.58203125" style="1" customWidth="1"/>
    <col min="2" max="8" width="16.58203125" style="1" customWidth="1"/>
    <col min="9" max="9" width="1.58203125" style="2" customWidth="1"/>
    <col min="10" max="10" width="8.58203125" style="2" customWidth="1"/>
    <col min="11" max="16384" width="8.75" style="2"/>
  </cols>
  <sheetData>
    <row r="1" spans="1:9" ht="9" customHeight="1">
      <c r="I1" s="2" t="s">
        <v>1</v>
      </c>
    </row>
    <row r="2" spans="1:9" ht="96" customHeight="1">
      <c r="B2" s="62" t="str">
        <f>"Novembre "&amp;AnnoCalendario</f>
        <v>Novembre 2024</v>
      </c>
      <c r="C2" s="62"/>
      <c r="D2" s="62"/>
      <c r="E2" s="3"/>
      <c r="F2" s="3"/>
      <c r="G2" s="3"/>
      <c r="H2" s="4"/>
    </row>
    <row r="3" spans="1:9" s="11" customFormat="1" ht="24" customHeight="1">
      <c r="A3" s="10"/>
      <c r="B3" s="18" t="str">
        <f>InizioSettimana</f>
        <v>lunedì</v>
      </c>
      <c r="C3" s="19" t="str">
        <f t="shared" ref="C3:H3" si="0">TEXT(C4,"gggg")</f>
        <v/>
      </c>
      <c r="D3" s="19" t="str">
        <f t="shared" si="0"/>
        <v/>
      </c>
      <c r="E3" s="19" t="str">
        <f t="shared" si="0"/>
        <v/>
      </c>
      <c r="F3" s="19" t="str">
        <f t="shared" si="0"/>
        <v/>
      </c>
      <c r="G3" s="19" t="str">
        <f t="shared" si="0"/>
        <v/>
      </c>
      <c r="H3" s="20" t="str">
        <f t="shared" si="0"/>
        <v/>
      </c>
    </row>
    <row r="4" spans="1:9" s="6" customFormat="1" ht="24" customHeight="1">
      <c r="A4" s="5"/>
      <c r="B4" s="37">
        <f t="array" ref="B4:H4">GiorniESettimane+DATE(AnnoCalendario,11,1)-WEEKDAY(DATE(AnnoCalendario,11,1),(InizioSettimana="lunedì")+1)+1</f>
        <v>45593</v>
      </c>
      <c r="C4" s="37">
        <v>45594</v>
      </c>
      <c r="D4" s="37">
        <v>45595</v>
      </c>
      <c r="E4" s="37">
        <v>45596</v>
      </c>
      <c r="F4" s="37">
        <v>45597</v>
      </c>
      <c r="G4" s="37">
        <v>45598</v>
      </c>
      <c r="H4" s="37">
        <v>45599</v>
      </c>
    </row>
    <row r="5" spans="1:9" s="14" customFormat="1" ht="56.15" customHeight="1">
      <c r="A5" s="13"/>
      <c r="B5" s="32"/>
      <c r="C5" s="32"/>
      <c r="D5" s="32"/>
      <c r="E5" s="32"/>
      <c r="F5" s="32"/>
      <c r="G5" s="32"/>
      <c r="H5" s="32"/>
    </row>
    <row r="6" spans="1:9" s="6" customFormat="1" ht="24" customHeight="1">
      <c r="A6" s="5"/>
      <c r="B6" s="38">
        <f t="array" ref="B6:H6">GiorniESettimane+DATE(AnnoCalendario,11,1)-WEEKDAY(DATE(AnnoCalendario,11,1),(InizioSettimana="lunedì")+1)+8</f>
        <v>45600</v>
      </c>
      <c r="C6" s="38">
        <v>45601</v>
      </c>
      <c r="D6" s="38">
        <v>45602</v>
      </c>
      <c r="E6" s="38">
        <v>45603</v>
      </c>
      <c r="F6" s="38">
        <v>45604</v>
      </c>
      <c r="G6" s="38">
        <v>45605</v>
      </c>
      <c r="H6" s="38">
        <v>45606</v>
      </c>
    </row>
    <row r="7" spans="1:9" s="14" customFormat="1" ht="56.15" customHeight="1">
      <c r="A7" s="13"/>
      <c r="B7" s="31"/>
      <c r="C7" s="31"/>
      <c r="D7" s="31"/>
      <c r="E7" s="31"/>
      <c r="F7" s="31"/>
      <c r="G7" s="31"/>
      <c r="H7" s="31"/>
    </row>
    <row r="8" spans="1:9" s="6" customFormat="1" ht="24" customHeight="1">
      <c r="A8" s="5"/>
      <c r="B8" s="39">
        <f t="array" ref="B8:H8">GiorniESettimane+DATE(AnnoCalendario,11,1)-WEEKDAY(DATE(AnnoCalendario,11,1),(InizioSettimana="lunedì")+1)+15</f>
        <v>45607</v>
      </c>
      <c r="C8" s="39">
        <v>45608</v>
      </c>
      <c r="D8" s="39">
        <v>45609</v>
      </c>
      <c r="E8" s="39">
        <v>45610</v>
      </c>
      <c r="F8" s="39">
        <v>45611</v>
      </c>
      <c r="G8" s="39">
        <v>45612</v>
      </c>
      <c r="H8" s="39">
        <v>45613</v>
      </c>
    </row>
    <row r="9" spans="1:9" s="14" customFormat="1" ht="56.15" customHeight="1">
      <c r="A9" s="13"/>
      <c r="B9" s="32"/>
      <c r="C9" s="32"/>
      <c r="D9" s="32"/>
      <c r="E9" s="32"/>
      <c r="F9" s="32"/>
      <c r="G9" s="32"/>
      <c r="H9" s="32"/>
    </row>
    <row r="10" spans="1:9" s="6" customFormat="1" ht="24" customHeight="1">
      <c r="A10" s="5"/>
      <c r="B10" s="38">
        <f t="array" ref="B10:H10">GiorniESettimane+DATE(AnnoCalendario,11,1)-WEEKDAY(DATE(AnnoCalendario,11,1),(InizioSettimana="lunedì")+1)+22</f>
        <v>45614</v>
      </c>
      <c r="C10" s="38">
        <v>45615</v>
      </c>
      <c r="D10" s="38">
        <v>45616</v>
      </c>
      <c r="E10" s="38">
        <v>45617</v>
      </c>
      <c r="F10" s="38">
        <v>45618</v>
      </c>
      <c r="G10" s="38">
        <v>45619</v>
      </c>
      <c r="H10" s="38">
        <v>45620</v>
      </c>
    </row>
    <row r="11" spans="1:9" s="14" customFormat="1" ht="56.15" customHeight="1">
      <c r="A11" s="13"/>
      <c r="B11" s="31"/>
      <c r="C11" s="31"/>
      <c r="D11" s="31"/>
      <c r="E11" s="31"/>
      <c r="F11" s="31"/>
      <c r="G11" s="31"/>
      <c r="H11" s="31"/>
    </row>
    <row r="12" spans="1:9" s="6" customFormat="1" ht="24" customHeight="1">
      <c r="A12" s="5"/>
      <c r="B12" s="39">
        <f t="array" ref="B12:H12">GiorniESettimane+DATE(AnnoCalendario,11,1)-WEEKDAY(DATE(AnnoCalendario,11,1),(InizioSettimana="lunedì")+1)+29</f>
        <v>45621</v>
      </c>
      <c r="C12" s="39">
        <v>45622</v>
      </c>
      <c r="D12" s="39">
        <v>45623</v>
      </c>
      <c r="E12" s="39">
        <v>45624</v>
      </c>
      <c r="F12" s="39">
        <v>45625</v>
      </c>
      <c r="G12" s="39">
        <v>45626</v>
      </c>
      <c r="H12" s="39">
        <v>45627</v>
      </c>
    </row>
    <row r="13" spans="1:9" s="14" customFormat="1" ht="56.15" customHeight="1">
      <c r="A13" s="13"/>
      <c r="B13" s="32"/>
      <c r="C13" s="32"/>
      <c r="D13" s="32"/>
      <c r="E13" s="32"/>
      <c r="F13" s="32"/>
      <c r="G13" s="32"/>
      <c r="H13" s="32"/>
    </row>
    <row r="14" spans="1:9" s="6" customFormat="1" ht="24" customHeight="1">
      <c r="A14" s="5"/>
      <c r="B14" s="38">
        <f t="array" ref="B14:C14">GiorniESettimane+DATE(AnnoCalendario,11,1)-WEEKDAY(DATE(AnnoCalendario,11,1),(InizioSettimana="lunedì")+1)+36</f>
        <v>45628</v>
      </c>
      <c r="C14" s="38">
        <v>45629</v>
      </c>
      <c r="D14" s="63" t="s">
        <v>0</v>
      </c>
      <c r="E14" s="63"/>
      <c r="F14" s="63"/>
      <c r="G14" s="63"/>
      <c r="H14" s="64"/>
    </row>
    <row r="15" spans="1:9" s="14" customFormat="1" ht="56.15" customHeight="1">
      <c r="A15" s="13"/>
      <c r="B15" s="31"/>
      <c r="C15" s="31"/>
      <c r="D15" s="65"/>
      <c r="E15" s="65"/>
      <c r="F15" s="65"/>
      <c r="G15" s="65"/>
      <c r="H15" s="66"/>
    </row>
  </sheetData>
  <mergeCells count="3">
    <mergeCell ref="B2:D2"/>
    <mergeCell ref="D14:H14"/>
    <mergeCell ref="D15:H15"/>
  </mergeCells>
  <phoneticPr fontId="33"/>
  <conditionalFormatting sqref="B12:H12 B14:C14">
    <cfRule type="expression" dxfId="3" priority="2">
      <formula>AND(DAY(B12)&gt;=1,DAY(B12)&lt;=15)</formula>
    </cfRule>
  </conditionalFormatting>
  <conditionalFormatting sqref="B4:G4">
    <cfRule type="expression" dxfId="2" priority="1">
      <formula>DAY(B4)&gt;8</formula>
    </cfRule>
  </conditionalFormatting>
  <dataValidations count="8">
    <dataValidation allowBlank="1" showInputMessage="1" showErrorMessage="1" prompt="Giorno feriale determinato automaticamente" sqref="C3:H3" xr:uid="{00000000-0002-0000-0A00-000000000000}"/>
    <dataValidation allowBlank="1" showInputMessage="1" showErrorMessage="1" prompt="Calendario del mese di novembre" sqref="A1" xr:uid="{00000000-0002-0000-0A00-000001000000}"/>
    <dataValidation allowBlank="1" showInputMessage="1" showErrorMessage="1" prompt="L'anno in questa cella viene aggiornato automaticamente in base all'anno immesso nel foglio di lavoro Gennaio. Il calendario seguente include date del mese precedente e successivo, per cui è usato un carattere più chiaro" sqref="B2:D2" xr:uid="{00000000-0002-0000-0A00-000002000000}"/>
    <dataValidation allowBlank="1" showInputMessage="1" showErrorMessage="1" prompt="Questa riga e le righe 6, 8, 10, 12 e 14 contengono i giorni di calendario della settimana. Se la cella non contiene il numero 1, si tratta di un giorno del mese precedente. Immettere le note nella cella D15." sqref="B4" xr:uid="{00000000-0002-0000-0A00-000003000000}"/>
    <dataValidation allowBlank="1" showInputMessage="1" showErrorMessage="1" prompt="Nelle celle di questa riga e delle righe 7, 9, 11, 13 e 15 è possibile immettere le note giornaliere relative al giorno del calendario indicato nella cella soprastante." sqref="B5" xr:uid="{00000000-0002-0000-0A00-000004000000}"/>
    <dataValidation allowBlank="1" showInputMessage="1" prompt="Immettere le note del mese in questa cella" sqref="D15:H15" xr:uid="{00000000-0002-0000-0A00-000005000000}"/>
    <dataValidation allowBlank="1" showInputMessage="1" prompt="Immettere le note del mese nella cella sottostante" sqref="D14:H14" xr:uid="{00000000-0002-0000-0A00-000006000000}"/>
    <dataValidation allowBlank="1" showInputMessage="1" showErrorMessage="1" prompt="Questa riga contiene i nomi dei giorni feriali per il calendario. Questa cella contiene il giorno iniziale della settimana. Per cambiare il giorno di inizio della settimana, selezionare un nuovo giorno feriale nella cella L5 del foglio di lavoro Gennaio." sqref="B3" xr:uid="{00000000-0002-0000-0A00-000007000000}"/>
  </dataValidations>
  <printOptions horizontalCentered="1"/>
  <pageMargins left="0.25" right="0.25" top="0.5" bottom="0.5" header="0.3" footer="0.3"/>
  <pageSetup paperSize="9" scale="99" orientation="landscape" r:id="rId1"/>
  <headerFooter differentFirst="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theme="8" tint="0.59999389629810485"/>
    <pageSetUpPr fitToPage="1"/>
  </sheetPr>
  <dimension ref="A1:I15"/>
  <sheetViews>
    <sheetView showGridLines="0" workbookViewId="0"/>
  </sheetViews>
  <sheetFormatPr defaultColWidth="8.75" defaultRowHeight="13.5"/>
  <cols>
    <col min="1" max="1" width="1.58203125" style="1" customWidth="1"/>
    <col min="2" max="8" width="16.58203125" style="1" customWidth="1"/>
    <col min="9" max="9" width="1.58203125" style="2" customWidth="1"/>
    <col min="10" max="10" width="8.58203125" style="2" customWidth="1"/>
    <col min="11" max="16384" width="8.75" style="2"/>
  </cols>
  <sheetData>
    <row r="1" spans="1:9" ht="9" customHeight="1">
      <c r="I1" s="2" t="s">
        <v>1</v>
      </c>
    </row>
    <row r="2" spans="1:9" ht="96" customHeight="1">
      <c r="B2" s="46" t="str">
        <f>"Dicembre "&amp;AnnoCalendario</f>
        <v>Dicembre 2024</v>
      </c>
      <c r="C2" s="46"/>
      <c r="D2" s="46"/>
      <c r="E2" s="3"/>
      <c r="F2" s="3"/>
      <c r="G2" s="3"/>
      <c r="H2" s="4"/>
    </row>
    <row r="3" spans="1:9" s="11" customFormat="1" ht="24" customHeight="1">
      <c r="A3" s="10"/>
      <c r="B3" s="7" t="str">
        <f>InizioSettimana</f>
        <v>lunedì</v>
      </c>
      <c r="C3" s="8" t="str">
        <f t="shared" ref="C3:H3" si="0">TEXT(C4,"gggg")</f>
        <v/>
      </c>
      <c r="D3" s="8" t="str">
        <f t="shared" si="0"/>
        <v/>
      </c>
      <c r="E3" s="8" t="str">
        <f t="shared" si="0"/>
        <v/>
      </c>
      <c r="F3" s="8" t="str">
        <f t="shared" si="0"/>
        <v/>
      </c>
      <c r="G3" s="8" t="str">
        <f t="shared" si="0"/>
        <v/>
      </c>
      <c r="H3" s="9" t="str">
        <f t="shared" si="0"/>
        <v/>
      </c>
    </row>
    <row r="4" spans="1:9" s="6" customFormat="1" ht="24" customHeight="1">
      <c r="A4" s="5"/>
      <c r="B4" s="33">
        <f t="array" ref="B4:H4">GiorniESettimane+DATE(AnnoCalendario,12,1)-WEEKDAY(DATE(AnnoCalendario,12,1),(InizioSettimana="lunedì")+1)+1</f>
        <v>45621</v>
      </c>
      <c r="C4" s="33">
        <v>45622</v>
      </c>
      <c r="D4" s="33">
        <v>45623</v>
      </c>
      <c r="E4" s="33">
        <v>45624</v>
      </c>
      <c r="F4" s="33">
        <v>45625</v>
      </c>
      <c r="G4" s="33">
        <v>45626</v>
      </c>
      <c r="H4" s="34">
        <v>45627</v>
      </c>
    </row>
    <row r="5" spans="1:9" s="14" customFormat="1" ht="56.15" customHeight="1">
      <c r="A5" s="13"/>
      <c r="B5" s="12"/>
      <c r="C5" s="12"/>
      <c r="D5" s="12"/>
      <c r="E5" s="12"/>
      <c r="F5" s="12"/>
      <c r="G5" s="12"/>
      <c r="H5" s="12"/>
    </row>
    <row r="6" spans="1:9" s="6" customFormat="1" ht="24" customHeight="1">
      <c r="A6" s="5"/>
      <c r="B6" s="35">
        <f t="array" ref="B6:H6">GiorniESettimane+DATE(AnnoCalendario,12,1)-WEEKDAY(DATE(AnnoCalendario,12,1),(InizioSettimana="lunedì")+1)+8</f>
        <v>45628</v>
      </c>
      <c r="C6" s="35">
        <v>45629</v>
      </c>
      <c r="D6" s="35">
        <v>45630</v>
      </c>
      <c r="E6" s="35">
        <v>45631</v>
      </c>
      <c r="F6" s="35">
        <v>45632</v>
      </c>
      <c r="G6" s="35">
        <v>45633</v>
      </c>
      <c r="H6" s="35">
        <v>45634</v>
      </c>
    </row>
    <row r="7" spans="1:9" s="14" customFormat="1" ht="56.15" customHeight="1">
      <c r="A7" s="13"/>
      <c r="B7" s="15"/>
      <c r="C7" s="15"/>
      <c r="D7" s="15"/>
      <c r="E7" s="15"/>
      <c r="F7" s="15"/>
      <c r="G7" s="15"/>
      <c r="H7" s="15"/>
    </row>
    <row r="8" spans="1:9" s="6" customFormat="1" ht="24" customHeight="1">
      <c r="A8" s="5"/>
      <c r="B8" s="36">
        <f t="array" ref="B8:H8">GiorniESettimane+DATE(AnnoCalendario,12,1)-WEEKDAY(DATE(AnnoCalendario,12,1),(InizioSettimana="lunedì")+1)+15</f>
        <v>45635</v>
      </c>
      <c r="C8" s="36">
        <v>45636</v>
      </c>
      <c r="D8" s="36">
        <v>45637</v>
      </c>
      <c r="E8" s="36">
        <v>45638</v>
      </c>
      <c r="F8" s="36">
        <v>45639</v>
      </c>
      <c r="G8" s="36">
        <v>45640</v>
      </c>
      <c r="H8" s="36">
        <v>45641</v>
      </c>
    </row>
    <row r="9" spans="1:9" s="14" customFormat="1" ht="56.15" customHeight="1">
      <c r="A9" s="13"/>
      <c r="B9" s="12"/>
      <c r="C9" s="12"/>
      <c r="D9" s="12"/>
      <c r="E9" s="12"/>
      <c r="F9" s="12"/>
      <c r="G9" s="12"/>
      <c r="H9" s="12"/>
    </row>
    <row r="10" spans="1:9" s="6" customFormat="1" ht="24" customHeight="1">
      <c r="A10" s="5"/>
      <c r="B10" s="35">
        <f t="array" ref="B10:H10">GiorniESettimane+DATE(AnnoCalendario,12,1)-WEEKDAY(DATE(AnnoCalendario,12,1),(InizioSettimana="lunedì")+1)+22</f>
        <v>45642</v>
      </c>
      <c r="C10" s="35">
        <v>45643</v>
      </c>
      <c r="D10" s="35">
        <v>45644</v>
      </c>
      <c r="E10" s="35">
        <v>45645</v>
      </c>
      <c r="F10" s="35">
        <v>45646</v>
      </c>
      <c r="G10" s="35">
        <v>45647</v>
      </c>
      <c r="H10" s="35">
        <v>45648</v>
      </c>
    </row>
    <row r="11" spans="1:9" s="14" customFormat="1" ht="56.15" customHeight="1">
      <c r="A11" s="13"/>
      <c r="B11" s="15"/>
      <c r="C11" s="15"/>
      <c r="D11" s="15"/>
      <c r="E11" s="15"/>
      <c r="F11" s="15"/>
      <c r="G11" s="15"/>
      <c r="H11" s="15"/>
    </row>
    <row r="12" spans="1:9" s="6" customFormat="1" ht="24" customHeight="1">
      <c r="A12" s="5"/>
      <c r="B12" s="36">
        <f t="array" ref="B12:H12">GiorniESettimane+DATE(AnnoCalendario,12,1)-WEEKDAY(DATE(AnnoCalendario,12,1),(InizioSettimana="lunedì")+1)+29</f>
        <v>45649</v>
      </c>
      <c r="C12" s="36">
        <v>45650</v>
      </c>
      <c r="D12" s="36">
        <v>45651</v>
      </c>
      <c r="E12" s="36">
        <v>45652</v>
      </c>
      <c r="F12" s="36">
        <v>45653</v>
      </c>
      <c r="G12" s="36">
        <v>45654</v>
      </c>
      <c r="H12" s="36">
        <v>45655</v>
      </c>
    </row>
    <row r="13" spans="1:9" s="14" customFormat="1" ht="56.15" customHeight="1">
      <c r="A13" s="13"/>
      <c r="B13" s="12"/>
      <c r="C13" s="12"/>
      <c r="D13" s="12"/>
      <c r="E13" s="12"/>
      <c r="F13" s="12"/>
      <c r="G13" s="12"/>
      <c r="H13" s="12"/>
    </row>
    <row r="14" spans="1:9" s="6" customFormat="1" ht="24" customHeight="1">
      <c r="A14" s="5"/>
      <c r="B14" s="35">
        <f t="array" ref="B14:C14">GiorniESettimane+DATE(AnnoCalendario,12,1)-WEEKDAY(DATE(AnnoCalendario,12,1),(InizioSettimana="lunedì")+1)+36</f>
        <v>45656</v>
      </c>
      <c r="C14" s="35">
        <v>45657</v>
      </c>
      <c r="D14" s="47" t="s">
        <v>0</v>
      </c>
      <c r="E14" s="47"/>
      <c r="F14" s="47"/>
      <c r="G14" s="47"/>
      <c r="H14" s="48"/>
    </row>
    <row r="15" spans="1:9" s="14" customFormat="1" ht="56.15" customHeight="1">
      <c r="A15" s="13"/>
      <c r="B15" s="15"/>
      <c r="C15" s="15"/>
      <c r="D15" s="49"/>
      <c r="E15" s="49"/>
      <c r="F15" s="49"/>
      <c r="G15" s="49"/>
      <c r="H15" s="50"/>
    </row>
  </sheetData>
  <mergeCells count="3">
    <mergeCell ref="B2:D2"/>
    <mergeCell ref="D14:H14"/>
    <mergeCell ref="D15:H15"/>
  </mergeCells>
  <phoneticPr fontId="33"/>
  <conditionalFormatting sqref="B12:H12 B14:C14">
    <cfRule type="expression" dxfId="1" priority="2">
      <formula>AND(DAY(B12)&gt;=1,DAY(B12)&lt;=15)</formula>
    </cfRule>
  </conditionalFormatting>
  <conditionalFormatting sqref="B4:G4">
    <cfRule type="expression" dxfId="0" priority="1">
      <formula>DAY(B4)&gt;8</formula>
    </cfRule>
  </conditionalFormatting>
  <dataValidations count="8">
    <dataValidation allowBlank="1" showInputMessage="1" showErrorMessage="1" prompt="Giorno feriale determinato automaticamente" sqref="C3:H3" xr:uid="{00000000-0002-0000-0B00-000000000000}"/>
    <dataValidation allowBlank="1" showInputMessage="1" showErrorMessage="1" prompt="Calendario del mese di dicembre" sqref="A1" xr:uid="{00000000-0002-0000-0B00-000001000000}"/>
    <dataValidation allowBlank="1" showInputMessage="1" showErrorMessage="1" prompt="L'anno in questa cella viene aggiornato automaticamente in base all'anno immesso nel foglio di lavoro Gennaio. Il calendario seguente include date del mese precedente e successivo, per cui è usato un carattere più chiaro" sqref="B2:D2" xr:uid="{00000000-0002-0000-0B00-000002000000}"/>
    <dataValidation allowBlank="1" showInputMessage="1" showErrorMessage="1" prompt="Questa riga contiene i nomi dei giorni feriali per il calendario. Questa cella contiene il giorno iniziale della settimana. Per cambiare il giorno di inizio della settimana, selezionare un nuovo giorno feriale nella cella L5 del foglio di lavoro Gennaio." sqref="B3" xr:uid="{00000000-0002-0000-0B00-000003000000}"/>
    <dataValidation allowBlank="1" showInputMessage="1" prompt="Immettere le note del mese nella cella sottostante" sqref="D14:H14" xr:uid="{00000000-0002-0000-0B00-000004000000}"/>
    <dataValidation allowBlank="1" showInputMessage="1" prompt="Immettere le note del mese in questa cella" sqref="D15:H15" xr:uid="{00000000-0002-0000-0B00-000005000000}"/>
    <dataValidation allowBlank="1" showInputMessage="1" showErrorMessage="1" prompt="Nelle celle di questa riga e delle righe 7, 9, 11, 13 e 15 è possibile immettere le note giornaliere relative al giorno del calendario indicato nella cella soprastante." sqref="B5" xr:uid="{00000000-0002-0000-0B00-000006000000}"/>
    <dataValidation allowBlank="1" showInputMessage="1" showErrorMessage="1" prompt="Questa riga e le righe 6, 8, 10, 12 e 14 contengono i giorni di calendario della settimana. Se la cella non contiene il numero 1, si tratta di un giorno del mese precedente. Immettere le note nella cella D15." sqref="B4" xr:uid="{00000000-0002-0000-0B00-000007000000}"/>
  </dataValidations>
  <printOptions horizontalCentered="1"/>
  <pageMargins left="0.25" right="0.25" top="0.5" bottom="0.5" header="0.3" footer="0.3"/>
  <pageSetup paperSize="9" scale="99" orientation="landscape" r:id="rId1"/>
  <headerFooter differentFirst="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8" tint="0.59999389629810485"/>
    <pageSetUpPr fitToPage="1"/>
  </sheetPr>
  <dimension ref="A1:I15"/>
  <sheetViews>
    <sheetView showGridLines="0" zoomScaleNormal="100" workbookViewId="0"/>
  </sheetViews>
  <sheetFormatPr defaultColWidth="8.75" defaultRowHeight="13.5"/>
  <cols>
    <col min="1" max="1" width="1.58203125" style="1" customWidth="1"/>
    <col min="2" max="8" width="16.58203125" style="1" customWidth="1"/>
    <col min="9" max="9" width="1.58203125" style="2" customWidth="1"/>
    <col min="10" max="10" width="8.58203125" style="2" customWidth="1"/>
    <col min="11" max="16384" width="8.75" style="2"/>
  </cols>
  <sheetData>
    <row r="1" spans="1:9" ht="9" customHeight="1">
      <c r="I1" s="2" t="s">
        <v>1</v>
      </c>
    </row>
    <row r="2" spans="1:9" ht="96" customHeight="1">
      <c r="B2" s="46" t="str">
        <f>"Febbraio "&amp;AnnoCalendario</f>
        <v>Febbraio 2024</v>
      </c>
      <c r="C2" s="46"/>
      <c r="D2" s="46"/>
      <c r="E2" s="3"/>
      <c r="F2" s="3"/>
      <c r="G2" s="3"/>
      <c r="H2" s="4"/>
    </row>
    <row r="3" spans="1:9" s="11" customFormat="1" ht="24" customHeight="1">
      <c r="A3" s="10"/>
      <c r="B3" s="7" t="str">
        <f>InizioSettimana</f>
        <v>lunedì</v>
      </c>
      <c r="C3" s="8" t="str">
        <f t="shared" ref="C3:H3" si="0">TEXT(C4,"gggg")</f>
        <v/>
      </c>
      <c r="D3" s="8" t="str">
        <f t="shared" si="0"/>
        <v/>
      </c>
      <c r="E3" s="8" t="str">
        <f t="shared" si="0"/>
        <v/>
      </c>
      <c r="F3" s="8" t="str">
        <f t="shared" si="0"/>
        <v/>
      </c>
      <c r="G3" s="8" t="str">
        <f t="shared" si="0"/>
        <v/>
      </c>
      <c r="H3" s="9" t="str">
        <f t="shared" si="0"/>
        <v/>
      </c>
    </row>
    <row r="4" spans="1:9" s="6" customFormat="1" ht="24" customHeight="1">
      <c r="A4" s="5"/>
      <c r="B4" s="33">
        <f t="array" ref="B4:H4">GiorniESettimane+DATE(AnnoCalendario,2,1)-WEEKDAY(DATE(AnnoCalendario,2,1),(InizioSettimana="lunedì")+1)+1</f>
        <v>45320</v>
      </c>
      <c r="C4" s="33">
        <v>45321</v>
      </c>
      <c r="D4" s="33">
        <v>45322</v>
      </c>
      <c r="E4" s="33">
        <v>45323</v>
      </c>
      <c r="F4" s="33">
        <v>45324</v>
      </c>
      <c r="G4" s="33">
        <v>45325</v>
      </c>
      <c r="H4" s="34">
        <v>45326</v>
      </c>
    </row>
    <row r="5" spans="1:9" s="14" customFormat="1" ht="56.15" customHeight="1">
      <c r="A5" s="13"/>
      <c r="B5" s="12"/>
      <c r="C5" s="12"/>
      <c r="D5" s="12"/>
      <c r="E5" s="12"/>
      <c r="F5" s="12"/>
      <c r="G5" s="12"/>
      <c r="H5" s="12"/>
    </row>
    <row r="6" spans="1:9" s="6" customFormat="1" ht="24" customHeight="1">
      <c r="A6" s="5"/>
      <c r="B6" s="35">
        <f t="array" ref="B6:H6">GiorniESettimane+DATE(AnnoCalendario,2,1)-WEEKDAY(DATE(AnnoCalendario,2,1),(InizioSettimana="lunedì")+1)+8</f>
        <v>45327</v>
      </c>
      <c r="C6" s="35">
        <v>45328</v>
      </c>
      <c r="D6" s="35">
        <v>45329</v>
      </c>
      <c r="E6" s="35">
        <v>45330</v>
      </c>
      <c r="F6" s="35">
        <v>45331</v>
      </c>
      <c r="G6" s="35">
        <v>45332</v>
      </c>
      <c r="H6" s="35">
        <v>45333</v>
      </c>
    </row>
    <row r="7" spans="1:9" s="14" customFormat="1" ht="56.15" customHeight="1">
      <c r="A7" s="13"/>
      <c r="B7" s="15"/>
      <c r="C7" s="15"/>
      <c r="D7" s="15"/>
      <c r="E7" s="15"/>
      <c r="F7" s="15"/>
      <c r="G7" s="15"/>
      <c r="H7" s="15"/>
    </row>
    <row r="8" spans="1:9" s="6" customFormat="1" ht="24" customHeight="1">
      <c r="A8" s="5"/>
      <c r="B8" s="36">
        <f t="array" ref="B8:H8">GiorniESettimane+DATE(AnnoCalendario,2,1)-WEEKDAY(DATE(AnnoCalendario,2,1),(InizioSettimana="lunedì")+1)+15</f>
        <v>45334</v>
      </c>
      <c r="C8" s="36">
        <v>45335</v>
      </c>
      <c r="D8" s="36">
        <v>45336</v>
      </c>
      <c r="E8" s="36">
        <v>45337</v>
      </c>
      <c r="F8" s="36">
        <v>45338</v>
      </c>
      <c r="G8" s="36">
        <v>45339</v>
      </c>
      <c r="H8" s="36">
        <v>45340</v>
      </c>
    </row>
    <row r="9" spans="1:9" s="14" customFormat="1" ht="56.15" customHeight="1">
      <c r="A9" s="13"/>
      <c r="B9" s="12"/>
      <c r="C9" s="12"/>
      <c r="D9" s="12"/>
      <c r="E9" s="12"/>
      <c r="F9" s="12"/>
      <c r="G9" s="12"/>
      <c r="H9" s="12"/>
    </row>
    <row r="10" spans="1:9" s="6" customFormat="1" ht="24" customHeight="1">
      <c r="A10" s="5"/>
      <c r="B10" s="35">
        <f t="array" ref="B10:H10">GiorniESettimane+DATE(AnnoCalendario,2,1)-WEEKDAY(DATE(AnnoCalendario,2,1),(InizioSettimana="lunedì")+1)+22</f>
        <v>45341</v>
      </c>
      <c r="C10" s="35">
        <v>45342</v>
      </c>
      <c r="D10" s="35">
        <v>45343</v>
      </c>
      <c r="E10" s="35">
        <v>45344</v>
      </c>
      <c r="F10" s="35">
        <v>45345</v>
      </c>
      <c r="G10" s="35">
        <v>45346</v>
      </c>
      <c r="H10" s="35">
        <v>45347</v>
      </c>
    </row>
    <row r="11" spans="1:9" s="14" customFormat="1" ht="56.15" customHeight="1">
      <c r="A11" s="13"/>
      <c r="B11" s="15"/>
      <c r="C11" s="15"/>
      <c r="D11" s="15"/>
      <c r="E11" s="15"/>
      <c r="F11" s="15"/>
      <c r="G11" s="15"/>
      <c r="H11" s="15"/>
    </row>
    <row r="12" spans="1:9" s="6" customFormat="1" ht="24" customHeight="1">
      <c r="A12" s="5"/>
      <c r="B12" s="36">
        <f t="array" ref="B12:H12">GiorniESettimane+DATE(AnnoCalendario,2,1)-WEEKDAY(DATE(AnnoCalendario,2,1),(InizioSettimana="lunedì")+1)+29</f>
        <v>45348</v>
      </c>
      <c r="C12" s="36">
        <v>45349</v>
      </c>
      <c r="D12" s="36">
        <v>45350</v>
      </c>
      <c r="E12" s="36">
        <v>45351</v>
      </c>
      <c r="F12" s="36">
        <v>45352</v>
      </c>
      <c r="G12" s="36">
        <v>45353</v>
      </c>
      <c r="H12" s="36">
        <v>45354</v>
      </c>
    </row>
    <row r="13" spans="1:9" s="14" customFormat="1" ht="56.15" customHeight="1">
      <c r="A13" s="13"/>
      <c r="B13" s="12"/>
      <c r="C13" s="12"/>
      <c r="D13" s="12"/>
      <c r="E13" s="12"/>
      <c r="F13" s="12"/>
      <c r="G13" s="12"/>
      <c r="H13" s="12"/>
    </row>
    <row r="14" spans="1:9" s="6" customFormat="1" ht="24" customHeight="1">
      <c r="A14" s="5"/>
      <c r="B14" s="35">
        <f t="array" ref="B14:C14">GiorniESettimane+DATE(AnnoCalendario,2,1)-WEEKDAY(DATE(AnnoCalendario,2,1),(InizioSettimana="lunedì")+1)+36</f>
        <v>45355</v>
      </c>
      <c r="C14" s="35">
        <v>45356</v>
      </c>
      <c r="D14" s="47" t="s">
        <v>0</v>
      </c>
      <c r="E14" s="47"/>
      <c r="F14" s="47"/>
      <c r="G14" s="47"/>
      <c r="H14" s="48"/>
    </row>
    <row r="15" spans="1:9" s="14" customFormat="1" ht="56.15" customHeight="1">
      <c r="A15" s="13"/>
      <c r="B15" s="15"/>
      <c r="C15" s="15"/>
      <c r="D15" s="49"/>
      <c r="E15" s="49"/>
      <c r="F15" s="49"/>
      <c r="G15" s="49"/>
      <c r="H15" s="50"/>
    </row>
  </sheetData>
  <mergeCells count="3">
    <mergeCell ref="B2:D2"/>
    <mergeCell ref="D14:H14"/>
    <mergeCell ref="D15:H15"/>
  </mergeCells>
  <phoneticPr fontId="33"/>
  <conditionalFormatting sqref="B12:H12 B14:C14">
    <cfRule type="expression" dxfId="21" priority="2">
      <formula>AND(DAY(B12)&gt;=1,DAY(B12)&lt;=15)</formula>
    </cfRule>
  </conditionalFormatting>
  <conditionalFormatting sqref="B4:G4">
    <cfRule type="expression" dxfId="20" priority="1">
      <formula>DAY(B4)&gt;8</formula>
    </cfRule>
  </conditionalFormatting>
  <dataValidations count="8">
    <dataValidation allowBlank="1" showInputMessage="1" showErrorMessage="1" prompt="Giorno feriale determinato automaticamente" sqref="C3:H3" xr:uid="{00000000-0002-0000-0100-000000000000}"/>
    <dataValidation allowBlank="1" showInputMessage="1" showErrorMessage="1" prompt="L'anno in questa cella viene aggiornato automaticamente in base all'anno immesso nel foglio di lavoro Gennaio. Il calendario seguente include date del mese precedente e successivo, per cui è usato un carattere più chiaro" sqref="B2:D2" xr:uid="{00000000-0002-0000-0100-000001000000}"/>
    <dataValidation allowBlank="1" showInputMessage="1" showErrorMessage="1" prompt="Questa riga contiene i nomi dei giorni feriali per il calendario. Questa cella contiene il giorno iniziale della settimana. Per cambiare il giorno di inizio della settimana, selezionare un nuovo giorno feriale nella cella L5 del foglio di lavoro Gennaio." sqref="B3" xr:uid="{00000000-0002-0000-0100-000002000000}"/>
    <dataValidation allowBlank="1" showInputMessage="1" showErrorMessage="1" prompt="Calendario del mese di febbraio" sqref="A1" xr:uid="{00000000-0002-0000-0100-000003000000}"/>
    <dataValidation allowBlank="1" showInputMessage="1" prompt="Immettere le note del mese nella cella sottostante" sqref="D14:H14" xr:uid="{00000000-0002-0000-0100-000004000000}"/>
    <dataValidation allowBlank="1" showInputMessage="1" prompt="Immettere le note del mese in questa cella" sqref="D15:H15" xr:uid="{00000000-0002-0000-0100-000005000000}"/>
    <dataValidation allowBlank="1" showInputMessage="1" showErrorMessage="1" prompt="Nelle celle di questa riga e delle righe 7, 9, 11, 13 e 15 è possibile immettere le note giornaliere relative al giorno del calendario indicato nella cella soprastante." sqref="B5" xr:uid="{00000000-0002-0000-0100-000006000000}"/>
    <dataValidation allowBlank="1" showInputMessage="1" showErrorMessage="1" prompt="Questa riga e le righe 6, 8, 10, 12 e 14 contengono i giorni di calendario della settimana. Se la cella non contiene il numero 1, si tratta di un giorno del mese precedente. Immettere le note nella cella D15." sqref="B4" xr:uid="{00000000-0002-0000-0100-000007000000}"/>
  </dataValidations>
  <printOptions horizontalCentered="1"/>
  <pageMargins left="0.25" right="0.25" top="0.5" bottom="0.5" header="0.3" footer="0.3"/>
  <pageSetup paperSize="9" scale="99" orientation="landscape" r:id="rId1"/>
  <headerFooter differentFirst="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9" tint="0.59999389629810485"/>
    <pageSetUpPr fitToPage="1"/>
  </sheetPr>
  <dimension ref="A1:I15"/>
  <sheetViews>
    <sheetView showGridLines="0" zoomScaleNormal="100" workbookViewId="0"/>
  </sheetViews>
  <sheetFormatPr defaultColWidth="8.75" defaultRowHeight="13.5"/>
  <cols>
    <col min="1" max="1" width="1.58203125" style="1" customWidth="1"/>
    <col min="2" max="8" width="16.58203125" style="1" customWidth="1"/>
    <col min="9" max="9" width="1.58203125" style="2" customWidth="1"/>
    <col min="10" max="10" width="8.58203125" style="2" customWidth="1"/>
    <col min="11" max="16384" width="8.75" style="2"/>
  </cols>
  <sheetData>
    <row r="1" spans="1:9" ht="9" customHeight="1">
      <c r="I1" s="2" t="s">
        <v>1</v>
      </c>
    </row>
    <row r="2" spans="1:9" ht="96" customHeight="1">
      <c r="B2" s="52" t="str">
        <f>"Marzo "&amp;AnnoCalendario</f>
        <v>Marzo 2024</v>
      </c>
      <c r="C2" s="52"/>
      <c r="D2" s="52"/>
      <c r="E2" s="3"/>
      <c r="F2" s="3"/>
      <c r="G2" s="3"/>
      <c r="H2" s="4"/>
    </row>
    <row r="3" spans="1:9" s="11" customFormat="1" ht="24" customHeight="1">
      <c r="A3" s="10"/>
      <c r="B3" s="21" t="str">
        <f>InizioSettimana</f>
        <v>lunedì</v>
      </c>
      <c r="C3" s="22" t="str">
        <f t="shared" ref="C3:H3" si="0">TEXT(C4,"gggg")</f>
        <v/>
      </c>
      <c r="D3" s="22" t="str">
        <f t="shared" si="0"/>
        <v/>
      </c>
      <c r="E3" s="22" t="str">
        <f t="shared" si="0"/>
        <v/>
      </c>
      <c r="F3" s="22" t="str">
        <f t="shared" si="0"/>
        <v/>
      </c>
      <c r="G3" s="22" t="str">
        <f t="shared" si="0"/>
        <v/>
      </c>
      <c r="H3" s="23" t="str">
        <f t="shared" si="0"/>
        <v/>
      </c>
    </row>
    <row r="4" spans="1:9" s="6" customFormat="1" ht="24" customHeight="1">
      <c r="A4" s="5"/>
      <c r="B4" s="43">
        <f t="array" ref="B4:H4">GiorniESettimane+DATE(AnnoCalendario,3,1)-WEEKDAY(DATE(AnnoCalendario,3,1),(InizioSettimana="lunedì")+1)+1</f>
        <v>45348</v>
      </c>
      <c r="C4" s="43">
        <v>45349</v>
      </c>
      <c r="D4" s="43">
        <v>45350</v>
      </c>
      <c r="E4" s="43">
        <v>45351</v>
      </c>
      <c r="F4" s="43">
        <v>45352</v>
      </c>
      <c r="G4" s="43">
        <v>45353</v>
      </c>
      <c r="H4" s="43">
        <v>45354</v>
      </c>
    </row>
    <row r="5" spans="1:9" s="14" customFormat="1" ht="56.15" customHeight="1">
      <c r="A5" s="13"/>
      <c r="B5" s="25"/>
      <c r="C5" s="25"/>
      <c r="D5" s="25"/>
      <c r="E5" s="25"/>
      <c r="F5" s="25"/>
      <c r="G5" s="25"/>
      <c r="H5" s="25"/>
    </row>
    <row r="6" spans="1:9" s="6" customFormat="1" ht="24" customHeight="1">
      <c r="A6" s="5"/>
      <c r="B6" s="44">
        <f t="array" ref="B6:H6">GiorniESettimane+DATE(AnnoCalendario,3,1)-WEEKDAY(DATE(AnnoCalendario,3,1),(InizioSettimana="lunedì")+1)+8</f>
        <v>45355</v>
      </c>
      <c r="C6" s="44">
        <v>45356</v>
      </c>
      <c r="D6" s="44">
        <v>45357</v>
      </c>
      <c r="E6" s="44">
        <v>45358</v>
      </c>
      <c r="F6" s="44">
        <v>45359</v>
      </c>
      <c r="G6" s="44">
        <v>45360</v>
      </c>
      <c r="H6" s="44">
        <v>45361</v>
      </c>
    </row>
    <row r="7" spans="1:9" s="14" customFormat="1" ht="56.15" customHeight="1">
      <c r="A7" s="13"/>
      <c r="B7" s="24"/>
      <c r="C7" s="24"/>
      <c r="D7" s="24"/>
      <c r="E7" s="24"/>
      <c r="F7" s="24"/>
      <c r="G7" s="24"/>
      <c r="H7" s="24"/>
    </row>
    <row r="8" spans="1:9" s="6" customFormat="1" ht="24" customHeight="1">
      <c r="A8" s="5"/>
      <c r="B8" s="45">
        <f t="array" ref="B8:H8">GiorniESettimane+DATE(AnnoCalendario,3,1)-WEEKDAY(DATE(AnnoCalendario,3,1),(InizioSettimana="lunedì")+1)+15</f>
        <v>45362</v>
      </c>
      <c r="C8" s="45">
        <v>45363</v>
      </c>
      <c r="D8" s="45">
        <v>45364</v>
      </c>
      <c r="E8" s="45">
        <v>45365</v>
      </c>
      <c r="F8" s="45">
        <v>45366</v>
      </c>
      <c r="G8" s="45">
        <v>45367</v>
      </c>
      <c r="H8" s="45">
        <v>45368</v>
      </c>
    </row>
    <row r="9" spans="1:9" s="14" customFormat="1" ht="56.15" customHeight="1">
      <c r="A9" s="13"/>
      <c r="B9" s="25"/>
      <c r="C9" s="25"/>
      <c r="D9" s="25"/>
      <c r="E9" s="25"/>
      <c r="F9" s="25"/>
      <c r="G9" s="25"/>
      <c r="H9" s="25"/>
    </row>
    <row r="10" spans="1:9" s="6" customFormat="1" ht="24" customHeight="1">
      <c r="A10" s="5"/>
      <c r="B10" s="44">
        <f t="array" ref="B10:H10">GiorniESettimane+DATE(AnnoCalendario,3,1)-WEEKDAY(DATE(AnnoCalendario,3,1),(InizioSettimana="lunedì")+1)+22</f>
        <v>45369</v>
      </c>
      <c r="C10" s="44">
        <v>45370</v>
      </c>
      <c r="D10" s="44">
        <v>45371</v>
      </c>
      <c r="E10" s="44">
        <v>45372</v>
      </c>
      <c r="F10" s="44">
        <v>45373</v>
      </c>
      <c r="G10" s="44">
        <v>45374</v>
      </c>
      <c r="H10" s="44">
        <v>45375</v>
      </c>
    </row>
    <row r="11" spans="1:9" s="14" customFormat="1" ht="56.15" customHeight="1">
      <c r="A11" s="13"/>
      <c r="B11" s="24"/>
      <c r="C11" s="24"/>
      <c r="D11" s="24"/>
      <c r="E11" s="24"/>
      <c r="F11" s="24"/>
      <c r="G11" s="24"/>
      <c r="H11" s="24"/>
    </row>
    <row r="12" spans="1:9" s="6" customFormat="1" ht="24" customHeight="1">
      <c r="A12" s="5"/>
      <c r="B12" s="45">
        <f t="array" ref="B12:H12">GiorniESettimane+DATE(AnnoCalendario,3,1)-WEEKDAY(DATE(AnnoCalendario,3,1),(InizioSettimana="lunedì")+1)+29</f>
        <v>45376</v>
      </c>
      <c r="C12" s="45">
        <v>45377</v>
      </c>
      <c r="D12" s="45">
        <v>45378</v>
      </c>
      <c r="E12" s="45">
        <v>45379</v>
      </c>
      <c r="F12" s="45">
        <v>45380</v>
      </c>
      <c r="G12" s="45">
        <v>45381</v>
      </c>
      <c r="H12" s="45">
        <v>45382</v>
      </c>
    </row>
    <row r="13" spans="1:9" s="14" customFormat="1" ht="56.15" customHeight="1">
      <c r="A13" s="13"/>
      <c r="B13" s="25"/>
      <c r="C13" s="25"/>
      <c r="D13" s="25"/>
      <c r="E13" s="25"/>
      <c r="F13" s="25"/>
      <c r="G13" s="25"/>
      <c r="H13" s="25"/>
    </row>
    <row r="14" spans="1:9" s="6" customFormat="1" ht="24" customHeight="1">
      <c r="A14" s="5"/>
      <c r="B14" s="44">
        <f t="array" ref="B14:C14">GiorniESettimane+DATE(AnnoCalendario,3,1)-WEEKDAY(DATE(AnnoCalendario,3,1),(InizioSettimana="lunedì")+1)+36</f>
        <v>45383</v>
      </c>
      <c r="C14" s="44">
        <v>45384</v>
      </c>
      <c r="D14" s="53" t="s">
        <v>0</v>
      </c>
      <c r="E14" s="53"/>
      <c r="F14" s="53"/>
      <c r="G14" s="53"/>
      <c r="H14" s="54"/>
    </row>
    <row r="15" spans="1:9" s="14" customFormat="1" ht="56.15" customHeight="1">
      <c r="A15" s="13"/>
      <c r="B15" s="24"/>
      <c r="C15" s="24"/>
      <c r="D15" s="55"/>
      <c r="E15" s="55"/>
      <c r="F15" s="55"/>
      <c r="G15" s="55"/>
      <c r="H15" s="56"/>
    </row>
  </sheetData>
  <mergeCells count="3">
    <mergeCell ref="B2:D2"/>
    <mergeCell ref="D14:H14"/>
    <mergeCell ref="D15:H15"/>
  </mergeCells>
  <phoneticPr fontId="33"/>
  <conditionalFormatting sqref="B12:H12 B14:C14">
    <cfRule type="expression" dxfId="19" priority="2">
      <formula>AND(DAY(B12)&gt;=1,DAY(B12)&lt;=15)</formula>
    </cfRule>
  </conditionalFormatting>
  <conditionalFormatting sqref="B4:G4">
    <cfRule type="expression" dxfId="18" priority="1">
      <formula>DAY(B4)&gt;8</formula>
    </cfRule>
  </conditionalFormatting>
  <dataValidations count="8">
    <dataValidation allowBlank="1" showInputMessage="1" showErrorMessage="1" prompt="Calendario del mese di marzo" sqref="A1" xr:uid="{00000000-0002-0000-0200-000000000000}"/>
    <dataValidation allowBlank="1" showInputMessage="1" showErrorMessage="1" prompt="L'anno in questa cella viene aggiornato automaticamente in base all'anno immesso nel foglio di lavoro Gennaio. Il calendario seguente include date del mese precedente e successivo, per cui è usato un carattere più chiaro" sqref="B2:D2" xr:uid="{00000000-0002-0000-0200-000001000000}"/>
    <dataValidation allowBlank="1" showInputMessage="1" showErrorMessage="1" prompt="Giorno feriale determinato automaticamente" sqref="C3:H3" xr:uid="{00000000-0002-0000-0200-000002000000}"/>
    <dataValidation allowBlank="1" showInputMessage="1" showErrorMessage="1" prompt="Questa riga e le righe 6, 8, 10, 12 e 14 contengono i giorni di calendario della settimana. Se la cella non contiene il numero 1, si tratta di un giorno del mese precedente. Immettere le note nella cella D15." sqref="B4" xr:uid="{00000000-0002-0000-0200-000003000000}"/>
    <dataValidation allowBlank="1" showInputMessage="1" showErrorMessage="1" prompt="Nelle celle di questa riga e delle righe 7, 9, 11, 13 e 15 è possibile immettere le note giornaliere relative al giorno del calendario indicato nella cella soprastante." sqref="B5" xr:uid="{00000000-0002-0000-0200-000004000000}"/>
    <dataValidation allowBlank="1" showInputMessage="1" prompt="Immettere le note del mese in questa cella" sqref="D15:H15" xr:uid="{00000000-0002-0000-0200-000005000000}"/>
    <dataValidation allowBlank="1" showInputMessage="1" prompt="Immettere le note del mese nella cella sottostante" sqref="D14:H14" xr:uid="{00000000-0002-0000-0200-000006000000}"/>
    <dataValidation allowBlank="1" showInputMessage="1" showErrorMessage="1" prompt="Questa riga contiene i nomi dei giorni feriali per il calendario. Questa cella contiene il giorno iniziale della settimana. Per cambiare il giorno di inizio della settimana, selezionare un nuovo giorno feriale nella cella L5 del foglio di lavoro Gennaio." sqref="B3" xr:uid="{00000000-0002-0000-0200-000007000000}"/>
  </dataValidations>
  <printOptions horizontalCentered="1"/>
  <pageMargins left="0.25" right="0.25" top="0.5" bottom="0.5" header="0.3" footer="0.3"/>
  <pageSetup paperSize="9" scale="99" orientation="landscape" r:id="rId1"/>
  <headerFooter differentFirst="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9" tint="0.59999389629810485"/>
    <pageSetUpPr fitToPage="1"/>
  </sheetPr>
  <dimension ref="A1:I15"/>
  <sheetViews>
    <sheetView showGridLines="0" workbookViewId="0"/>
  </sheetViews>
  <sheetFormatPr defaultColWidth="8.75" defaultRowHeight="13.5"/>
  <cols>
    <col min="1" max="1" width="1.58203125" style="1" customWidth="1"/>
    <col min="2" max="8" width="16.58203125" style="1" customWidth="1"/>
    <col min="9" max="9" width="1.58203125" style="2" customWidth="1"/>
    <col min="10" max="10" width="8.58203125" style="2" customWidth="1"/>
    <col min="11" max="16384" width="8.75" style="2"/>
  </cols>
  <sheetData>
    <row r="1" spans="1:9" ht="9" customHeight="1">
      <c r="I1" s="2" t="s">
        <v>1</v>
      </c>
    </row>
    <row r="2" spans="1:9" ht="96" customHeight="1">
      <c r="B2" s="52" t="str">
        <f>"Aprile "&amp;AnnoCalendario</f>
        <v>Aprile 2024</v>
      </c>
      <c r="C2" s="52"/>
      <c r="D2" s="52"/>
      <c r="E2" s="3"/>
      <c r="F2" s="3"/>
      <c r="G2" s="3"/>
      <c r="H2" s="4"/>
    </row>
    <row r="3" spans="1:9" s="11" customFormat="1" ht="24" customHeight="1">
      <c r="A3" s="10"/>
      <c r="B3" s="21" t="str">
        <f>InizioSettimana</f>
        <v>lunedì</v>
      </c>
      <c r="C3" s="22" t="str">
        <f t="shared" ref="C3:H3" si="0">TEXT(C4,"gggg")</f>
        <v/>
      </c>
      <c r="D3" s="22" t="str">
        <f t="shared" si="0"/>
        <v/>
      </c>
      <c r="E3" s="22" t="str">
        <f t="shared" si="0"/>
        <v/>
      </c>
      <c r="F3" s="22" t="str">
        <f t="shared" si="0"/>
        <v/>
      </c>
      <c r="G3" s="22" t="str">
        <f t="shared" si="0"/>
        <v/>
      </c>
      <c r="H3" s="23" t="str">
        <f t="shared" si="0"/>
        <v/>
      </c>
    </row>
    <row r="4" spans="1:9" s="6" customFormat="1" ht="24" customHeight="1">
      <c r="A4" s="5"/>
      <c r="B4" s="43">
        <f t="array" ref="B4:H4">GiorniESettimane+DATE(AnnoCalendario,4,1)-WEEKDAY(DATE(AnnoCalendario,4,1),(InizioSettimana="lunedì")+1)+1</f>
        <v>45383</v>
      </c>
      <c r="C4" s="43">
        <v>45384</v>
      </c>
      <c r="D4" s="43">
        <v>45385</v>
      </c>
      <c r="E4" s="43">
        <v>45386</v>
      </c>
      <c r="F4" s="43">
        <v>45387</v>
      </c>
      <c r="G4" s="43">
        <v>45388</v>
      </c>
      <c r="H4" s="43">
        <v>45389</v>
      </c>
    </row>
    <row r="5" spans="1:9" s="14" customFormat="1" ht="56.15" customHeight="1">
      <c r="A5" s="13"/>
      <c r="B5" s="25"/>
      <c r="C5" s="25"/>
      <c r="D5" s="25"/>
      <c r="E5" s="25"/>
      <c r="F5" s="25"/>
      <c r="G5" s="25"/>
      <c r="H5" s="25"/>
    </row>
    <row r="6" spans="1:9" s="6" customFormat="1" ht="24" customHeight="1">
      <c r="A6" s="5"/>
      <c r="B6" s="44">
        <f t="array" ref="B6:H6">GiorniESettimane+DATE(AnnoCalendario,4,1)-WEEKDAY(DATE(AnnoCalendario,4,1),(InizioSettimana="lunedì")+1)+8</f>
        <v>45390</v>
      </c>
      <c r="C6" s="44">
        <v>45391</v>
      </c>
      <c r="D6" s="44">
        <v>45392</v>
      </c>
      <c r="E6" s="44">
        <v>45393</v>
      </c>
      <c r="F6" s="44">
        <v>45394</v>
      </c>
      <c r="G6" s="44">
        <v>45395</v>
      </c>
      <c r="H6" s="44">
        <v>45396</v>
      </c>
    </row>
    <row r="7" spans="1:9" s="14" customFormat="1" ht="56.15" customHeight="1">
      <c r="A7" s="13"/>
      <c r="B7" s="24"/>
      <c r="C7" s="24"/>
      <c r="D7" s="24"/>
      <c r="E7" s="24"/>
      <c r="F7" s="24"/>
      <c r="G7" s="24"/>
      <c r="H7" s="24"/>
    </row>
    <row r="8" spans="1:9" s="6" customFormat="1" ht="24" customHeight="1">
      <c r="A8" s="5"/>
      <c r="B8" s="45">
        <f t="array" ref="B8:H8">GiorniESettimane+DATE(AnnoCalendario,4,1)-WEEKDAY(DATE(AnnoCalendario,4,1),(InizioSettimana="lunedì")+1)+15</f>
        <v>45397</v>
      </c>
      <c r="C8" s="45">
        <v>45398</v>
      </c>
      <c r="D8" s="45">
        <v>45399</v>
      </c>
      <c r="E8" s="45">
        <v>45400</v>
      </c>
      <c r="F8" s="45">
        <v>45401</v>
      </c>
      <c r="G8" s="45">
        <v>45402</v>
      </c>
      <c r="H8" s="45">
        <v>45403</v>
      </c>
    </row>
    <row r="9" spans="1:9" s="14" customFormat="1" ht="56.15" customHeight="1">
      <c r="A9" s="13"/>
      <c r="B9" s="25"/>
      <c r="C9" s="25"/>
      <c r="D9" s="25"/>
      <c r="E9" s="25"/>
      <c r="F9" s="25"/>
      <c r="G9" s="25"/>
      <c r="H9" s="25"/>
    </row>
    <row r="10" spans="1:9" s="6" customFormat="1" ht="24" customHeight="1">
      <c r="A10" s="5"/>
      <c r="B10" s="44">
        <f t="array" ref="B10:H10">GiorniESettimane+DATE(AnnoCalendario,4,1)-WEEKDAY(DATE(AnnoCalendario,4,1),(InizioSettimana="lunedì")+1)+22</f>
        <v>45404</v>
      </c>
      <c r="C10" s="44">
        <v>45405</v>
      </c>
      <c r="D10" s="44">
        <v>45406</v>
      </c>
      <c r="E10" s="44">
        <v>45407</v>
      </c>
      <c r="F10" s="44">
        <v>45408</v>
      </c>
      <c r="G10" s="44">
        <v>45409</v>
      </c>
      <c r="H10" s="44">
        <v>45410</v>
      </c>
    </row>
    <row r="11" spans="1:9" s="14" customFormat="1" ht="56.15" customHeight="1">
      <c r="A11" s="13"/>
      <c r="B11" s="24"/>
      <c r="C11" s="24"/>
      <c r="D11" s="24"/>
      <c r="E11" s="24"/>
      <c r="F11" s="24"/>
      <c r="G11" s="24"/>
      <c r="H11" s="24"/>
    </row>
    <row r="12" spans="1:9" s="6" customFormat="1" ht="24" customHeight="1">
      <c r="A12" s="5"/>
      <c r="B12" s="45">
        <f t="array" ref="B12:H12">GiorniESettimane+DATE(AnnoCalendario,4,1)-WEEKDAY(DATE(AnnoCalendario,4,1),(InizioSettimana="lunedì")+1)+29</f>
        <v>45411</v>
      </c>
      <c r="C12" s="45">
        <v>45412</v>
      </c>
      <c r="D12" s="45">
        <v>45413</v>
      </c>
      <c r="E12" s="45">
        <v>45414</v>
      </c>
      <c r="F12" s="45">
        <v>45415</v>
      </c>
      <c r="G12" s="45">
        <v>45416</v>
      </c>
      <c r="H12" s="45">
        <v>45417</v>
      </c>
    </row>
    <row r="13" spans="1:9" s="14" customFormat="1" ht="56.15" customHeight="1">
      <c r="A13" s="13"/>
      <c r="B13" s="25"/>
      <c r="C13" s="25"/>
      <c r="D13" s="25"/>
      <c r="E13" s="25"/>
      <c r="F13" s="25"/>
      <c r="G13" s="25"/>
      <c r="H13" s="25"/>
    </row>
    <row r="14" spans="1:9" s="6" customFormat="1" ht="24" customHeight="1">
      <c r="A14" s="5"/>
      <c r="B14" s="44">
        <f t="array" ref="B14:C14">GiorniESettimane+DATE(AnnoCalendario,4,1)-WEEKDAY(DATE(AnnoCalendario,4,1),(InizioSettimana="lunedì")+1)+36</f>
        <v>45418</v>
      </c>
      <c r="C14" s="44">
        <v>45419</v>
      </c>
      <c r="D14" s="53" t="s">
        <v>0</v>
      </c>
      <c r="E14" s="53"/>
      <c r="F14" s="53"/>
      <c r="G14" s="53"/>
      <c r="H14" s="54"/>
    </row>
    <row r="15" spans="1:9" s="14" customFormat="1" ht="56.15" customHeight="1">
      <c r="A15" s="13"/>
      <c r="B15" s="24"/>
      <c r="C15" s="24"/>
      <c r="D15" s="55"/>
      <c r="E15" s="55"/>
      <c r="F15" s="55"/>
      <c r="G15" s="55"/>
      <c r="H15" s="56"/>
    </row>
  </sheetData>
  <mergeCells count="3">
    <mergeCell ref="B2:D2"/>
    <mergeCell ref="D14:H14"/>
    <mergeCell ref="D15:H15"/>
  </mergeCells>
  <phoneticPr fontId="33"/>
  <conditionalFormatting sqref="B12:H12 B14:C14">
    <cfRule type="expression" dxfId="17" priority="2">
      <formula>AND(DAY(B12)&gt;=1,DAY(B12)&lt;=15)</formula>
    </cfRule>
  </conditionalFormatting>
  <conditionalFormatting sqref="B4:G4">
    <cfRule type="expression" dxfId="16" priority="1">
      <formula>DAY(B4)&gt;8</formula>
    </cfRule>
  </conditionalFormatting>
  <dataValidations count="8">
    <dataValidation allowBlank="1" showInputMessage="1" showErrorMessage="1" prompt="Giorno feriale determinato automaticamente" sqref="C3:H3" xr:uid="{00000000-0002-0000-0300-000000000000}"/>
    <dataValidation allowBlank="1" showInputMessage="1" showErrorMessage="1" prompt="L'anno in questa cella viene aggiornato automaticamente in base all'anno immesso nel foglio di lavoro Gennaio. Il calendario seguente include date del mese precedente e successivo, per cui è usato un carattere più chiaro" sqref="B2:D2" xr:uid="{00000000-0002-0000-0300-000001000000}"/>
    <dataValidation allowBlank="1" showInputMessage="1" showErrorMessage="1" prompt="Calendario del mese di aprile" sqref="A1" xr:uid="{00000000-0002-0000-0300-000002000000}"/>
    <dataValidation allowBlank="1" showInputMessage="1" showErrorMessage="1" prompt="Questa riga contiene i nomi dei giorni feriali per il calendario. Questa cella contiene il giorno iniziale della settimana. Per cambiare il giorno di inizio della settimana, selezionare un nuovo giorno feriale nella cella L5 del foglio di lavoro Gennaio." sqref="B3" xr:uid="{00000000-0002-0000-0300-000003000000}"/>
    <dataValidation allowBlank="1" showInputMessage="1" prompt="Immettere le note del mese nella cella sottostante" sqref="D14:H14" xr:uid="{00000000-0002-0000-0300-000004000000}"/>
    <dataValidation allowBlank="1" showInputMessage="1" prompt="Immettere le note del mese in questa cella" sqref="D15:H15" xr:uid="{00000000-0002-0000-0300-000005000000}"/>
    <dataValidation allowBlank="1" showInputMessage="1" showErrorMessage="1" prompt="Nelle celle di questa riga e delle righe 7, 9, 11, 13 e 15 è possibile immettere le note giornaliere relative al giorno del calendario indicato nella cella soprastante." sqref="B5" xr:uid="{00000000-0002-0000-0300-000006000000}"/>
    <dataValidation allowBlank="1" showInputMessage="1" showErrorMessage="1" prompt="Questa riga e le righe 6, 8, 10, 12 e 14 contengono i giorni di calendario della settimana. Se la cella non contiene il numero 1, si tratta di un giorno del mese precedente. Immettere le note nella cella D15." sqref="B4" xr:uid="{00000000-0002-0000-0300-000007000000}"/>
  </dataValidations>
  <printOptions horizontalCentered="1"/>
  <pageMargins left="0.25" right="0.25" top="0.5" bottom="0.5" header="0.3" footer="0.3"/>
  <pageSetup paperSize="9" scale="99" orientation="landscape" r:id="rId1"/>
  <headerFooter differentFirst="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theme="9" tint="0.59999389629810485"/>
    <pageSetUpPr fitToPage="1"/>
  </sheetPr>
  <dimension ref="A1:I15"/>
  <sheetViews>
    <sheetView showGridLines="0" workbookViewId="0"/>
  </sheetViews>
  <sheetFormatPr defaultColWidth="8.75" defaultRowHeight="13.5"/>
  <cols>
    <col min="1" max="1" width="1.58203125" style="1" customWidth="1"/>
    <col min="2" max="8" width="16.58203125" style="1" customWidth="1"/>
    <col min="9" max="9" width="1.58203125" style="2" customWidth="1"/>
    <col min="10" max="10" width="8.58203125" style="2" customWidth="1"/>
    <col min="11" max="16384" width="8.75" style="2"/>
  </cols>
  <sheetData>
    <row r="1" spans="1:9" ht="9" customHeight="1">
      <c r="I1" s="2" t="s">
        <v>1</v>
      </c>
    </row>
    <row r="2" spans="1:9" ht="96" customHeight="1">
      <c r="B2" s="52" t="str">
        <f>"Maggio "&amp;AnnoCalendario</f>
        <v>Maggio 2024</v>
      </c>
      <c r="C2" s="52"/>
      <c r="D2" s="52"/>
      <c r="E2" s="3"/>
      <c r="F2" s="3"/>
      <c r="G2" s="3"/>
      <c r="H2" s="4"/>
    </row>
    <row r="3" spans="1:9" s="11" customFormat="1" ht="24" customHeight="1">
      <c r="A3" s="10"/>
      <c r="B3" s="21" t="str">
        <f>InizioSettimana</f>
        <v>lunedì</v>
      </c>
      <c r="C3" s="22" t="str">
        <f t="shared" ref="C3:H3" si="0">TEXT(C4,"gggg")</f>
        <v/>
      </c>
      <c r="D3" s="22" t="str">
        <f t="shared" si="0"/>
        <v/>
      </c>
      <c r="E3" s="22" t="str">
        <f t="shared" si="0"/>
        <v/>
      </c>
      <c r="F3" s="22" t="str">
        <f t="shared" si="0"/>
        <v/>
      </c>
      <c r="G3" s="22" t="str">
        <f t="shared" si="0"/>
        <v/>
      </c>
      <c r="H3" s="23" t="str">
        <f t="shared" si="0"/>
        <v/>
      </c>
    </row>
    <row r="4" spans="1:9" s="6" customFormat="1" ht="24" customHeight="1">
      <c r="A4" s="5"/>
      <c r="B4" s="43">
        <f t="array" ref="B4:H4">GiorniESettimane+DATE(AnnoCalendario,5,1)-WEEKDAY(DATE(AnnoCalendario,5,1),(InizioSettimana="lunedì")+1)+1</f>
        <v>45411</v>
      </c>
      <c r="C4" s="43">
        <v>45412</v>
      </c>
      <c r="D4" s="43">
        <v>45413</v>
      </c>
      <c r="E4" s="43">
        <v>45414</v>
      </c>
      <c r="F4" s="43">
        <v>45415</v>
      </c>
      <c r="G4" s="43">
        <v>45416</v>
      </c>
      <c r="H4" s="43">
        <v>45417</v>
      </c>
    </row>
    <row r="5" spans="1:9" s="14" customFormat="1" ht="56.15" customHeight="1">
      <c r="A5" s="13"/>
      <c r="B5" s="25"/>
      <c r="C5" s="25"/>
      <c r="D5" s="25"/>
      <c r="E5" s="25"/>
      <c r="F5" s="25"/>
      <c r="G5" s="25"/>
      <c r="H5" s="25"/>
    </row>
    <row r="6" spans="1:9" s="6" customFormat="1" ht="24" customHeight="1">
      <c r="A6" s="5"/>
      <c r="B6" s="44">
        <f t="array" ref="B6:H6">GiorniESettimane+DATE(AnnoCalendario,5,1)-WEEKDAY(DATE(AnnoCalendario,5,1),(InizioSettimana="lunedì")+1)+8</f>
        <v>45418</v>
      </c>
      <c r="C6" s="44">
        <v>45419</v>
      </c>
      <c r="D6" s="44">
        <v>45420</v>
      </c>
      <c r="E6" s="44">
        <v>45421</v>
      </c>
      <c r="F6" s="44">
        <v>45422</v>
      </c>
      <c r="G6" s="44">
        <v>45423</v>
      </c>
      <c r="H6" s="44">
        <v>45424</v>
      </c>
    </row>
    <row r="7" spans="1:9" s="14" customFormat="1" ht="56.15" customHeight="1">
      <c r="A7" s="13"/>
      <c r="B7" s="24"/>
      <c r="C7" s="24"/>
      <c r="D7" s="24"/>
      <c r="E7" s="24"/>
      <c r="F7" s="24"/>
      <c r="G7" s="24"/>
      <c r="H7" s="24"/>
    </row>
    <row r="8" spans="1:9" s="6" customFormat="1" ht="24" customHeight="1">
      <c r="A8" s="5"/>
      <c r="B8" s="45">
        <f t="array" ref="B8:H8">GiorniESettimane+DATE(AnnoCalendario,5,1)-WEEKDAY(DATE(AnnoCalendario,5,1),(InizioSettimana="lunedì")+1)+15</f>
        <v>45425</v>
      </c>
      <c r="C8" s="45">
        <v>45426</v>
      </c>
      <c r="D8" s="45">
        <v>45427</v>
      </c>
      <c r="E8" s="45">
        <v>45428</v>
      </c>
      <c r="F8" s="45">
        <v>45429</v>
      </c>
      <c r="G8" s="45">
        <v>45430</v>
      </c>
      <c r="H8" s="45">
        <v>45431</v>
      </c>
    </row>
    <row r="9" spans="1:9" s="14" customFormat="1" ht="56.15" customHeight="1">
      <c r="A9" s="13"/>
      <c r="B9" s="25"/>
      <c r="C9" s="25"/>
      <c r="D9" s="25"/>
      <c r="E9" s="25"/>
      <c r="F9" s="25"/>
      <c r="G9" s="25"/>
      <c r="H9" s="25"/>
    </row>
    <row r="10" spans="1:9" s="6" customFormat="1" ht="24" customHeight="1">
      <c r="A10" s="5"/>
      <c r="B10" s="44">
        <f t="array" ref="B10:H10">GiorniESettimane+DATE(AnnoCalendario,5,1)-WEEKDAY(DATE(AnnoCalendario,5,1),(InizioSettimana="lunedì")+1)+22</f>
        <v>45432</v>
      </c>
      <c r="C10" s="44">
        <v>45433</v>
      </c>
      <c r="D10" s="44">
        <v>45434</v>
      </c>
      <c r="E10" s="44">
        <v>45435</v>
      </c>
      <c r="F10" s="44">
        <v>45436</v>
      </c>
      <c r="G10" s="44">
        <v>45437</v>
      </c>
      <c r="H10" s="44">
        <v>45438</v>
      </c>
    </row>
    <row r="11" spans="1:9" s="14" customFormat="1" ht="56.15" customHeight="1">
      <c r="A11" s="13"/>
      <c r="B11" s="24"/>
      <c r="C11" s="24"/>
      <c r="D11" s="24"/>
      <c r="E11" s="24"/>
      <c r="F11" s="24"/>
      <c r="G11" s="24"/>
      <c r="H11" s="24"/>
    </row>
    <row r="12" spans="1:9" s="6" customFormat="1" ht="24" customHeight="1">
      <c r="A12" s="5"/>
      <c r="B12" s="45">
        <f t="array" ref="B12:H12">GiorniESettimane+DATE(AnnoCalendario,5,1)-WEEKDAY(DATE(AnnoCalendario,5,1),(InizioSettimana="lunedì")+1)+29</f>
        <v>45439</v>
      </c>
      <c r="C12" s="45">
        <v>45440</v>
      </c>
      <c r="D12" s="45">
        <v>45441</v>
      </c>
      <c r="E12" s="45">
        <v>45442</v>
      </c>
      <c r="F12" s="45">
        <v>45443</v>
      </c>
      <c r="G12" s="45">
        <v>45444</v>
      </c>
      <c r="H12" s="45">
        <v>45445</v>
      </c>
    </row>
    <row r="13" spans="1:9" s="14" customFormat="1" ht="56.15" customHeight="1">
      <c r="A13" s="13"/>
      <c r="B13" s="25"/>
      <c r="C13" s="25"/>
      <c r="D13" s="25"/>
      <c r="E13" s="25"/>
      <c r="F13" s="25"/>
      <c r="G13" s="25"/>
      <c r="H13" s="25"/>
    </row>
    <row r="14" spans="1:9" s="6" customFormat="1" ht="24" customHeight="1">
      <c r="A14" s="5"/>
      <c r="B14" s="44">
        <f t="array" ref="B14:C14">GiorniESettimane+DATE(AnnoCalendario,5,1)-WEEKDAY(DATE(AnnoCalendario,5,1),(InizioSettimana="lunedì")+1)+36</f>
        <v>45446</v>
      </c>
      <c r="C14" s="44">
        <v>45447</v>
      </c>
      <c r="D14" s="53" t="s">
        <v>0</v>
      </c>
      <c r="E14" s="53"/>
      <c r="F14" s="53"/>
      <c r="G14" s="53"/>
      <c r="H14" s="54"/>
    </row>
    <row r="15" spans="1:9" s="14" customFormat="1" ht="56.15" customHeight="1">
      <c r="A15" s="13"/>
      <c r="B15" s="24"/>
      <c r="C15" s="24"/>
      <c r="D15" s="55"/>
      <c r="E15" s="55"/>
      <c r="F15" s="55"/>
      <c r="G15" s="55"/>
      <c r="H15" s="56"/>
    </row>
  </sheetData>
  <mergeCells count="3">
    <mergeCell ref="B2:D2"/>
    <mergeCell ref="D14:H14"/>
    <mergeCell ref="D15:H15"/>
  </mergeCells>
  <phoneticPr fontId="33"/>
  <conditionalFormatting sqref="B12:H12 B14:C14">
    <cfRule type="expression" dxfId="15" priority="2">
      <formula>AND(DAY(B12)&gt;=1,DAY(B12)&lt;=15)</formula>
    </cfRule>
  </conditionalFormatting>
  <conditionalFormatting sqref="B4:G4">
    <cfRule type="expression" dxfId="14" priority="1">
      <formula>DAY(B4)&gt;8</formula>
    </cfRule>
  </conditionalFormatting>
  <dataValidations count="8">
    <dataValidation allowBlank="1" showInputMessage="1" showErrorMessage="1" prompt="Giorno feriale determinato automaticamente" sqref="C3:H3" xr:uid="{00000000-0002-0000-0400-000000000000}"/>
    <dataValidation allowBlank="1" showInputMessage="1" showErrorMessage="1" prompt="L'anno in questa cella viene aggiornato automaticamente in base all'anno immesso nel foglio di lavoro Gennaio. Il calendario seguente include date del mese precedente e successivo, per cui è usato un carattere più chiaro" sqref="B2:D2" xr:uid="{00000000-0002-0000-0400-000001000000}"/>
    <dataValidation allowBlank="1" showInputMessage="1" showErrorMessage="1" prompt="Calendario del mese di maggio" sqref="A1" xr:uid="{00000000-0002-0000-0400-000002000000}"/>
    <dataValidation allowBlank="1" showInputMessage="1" showErrorMessage="1" prompt="Questa riga e le righe 6, 8, 10, 12 e 14 contengono i giorni di calendario della settimana. Se la cella non contiene il numero 1, si tratta di un giorno del mese precedente. Immettere le note nella cella D15." sqref="B4" xr:uid="{00000000-0002-0000-0400-000003000000}"/>
    <dataValidation allowBlank="1" showInputMessage="1" showErrorMessage="1" prompt="Nelle celle di questa riga e delle righe 7, 9, 11, 13 e 15 è possibile immettere le note giornaliere relative al giorno del calendario indicato nella cella soprastante." sqref="B5" xr:uid="{00000000-0002-0000-0400-000004000000}"/>
    <dataValidation allowBlank="1" showInputMessage="1" prompt="Immettere le note del mese in questa cella" sqref="D15:H15" xr:uid="{00000000-0002-0000-0400-000005000000}"/>
    <dataValidation allowBlank="1" showInputMessage="1" prompt="Immettere le note del mese nella cella sottostante" sqref="D14:H14" xr:uid="{00000000-0002-0000-0400-000006000000}"/>
    <dataValidation allowBlank="1" showInputMessage="1" showErrorMessage="1" prompt="Questa riga contiene i nomi dei giorni feriali per il calendario. Questa cella contiene il giorno iniziale della settimana. Per cambiare il giorno di inizio della settimana, selezionare un nuovo giorno feriale nella cella L5 del foglio di lavoro Gennaio." sqref="B3" xr:uid="{00000000-0002-0000-0400-000007000000}"/>
  </dataValidations>
  <printOptions horizontalCentered="1"/>
  <pageMargins left="0.25" right="0.25" top="0.5" bottom="0.5" header="0.3" footer="0.3"/>
  <pageSetup paperSize="9" scale="99" orientation="landscape" r:id="rId1"/>
  <headerFooter differentFirst="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theme="7" tint="0.59999389629810485"/>
    <pageSetUpPr fitToPage="1"/>
  </sheetPr>
  <dimension ref="A1:I15"/>
  <sheetViews>
    <sheetView showGridLines="0" zoomScaleNormal="100" workbookViewId="0"/>
  </sheetViews>
  <sheetFormatPr defaultColWidth="8.75" defaultRowHeight="13.5"/>
  <cols>
    <col min="1" max="1" width="1.58203125" style="1" customWidth="1"/>
    <col min="2" max="8" width="16.58203125" style="1" customWidth="1"/>
    <col min="9" max="9" width="1.58203125" style="2" customWidth="1"/>
    <col min="10" max="10" width="8.58203125" style="2" customWidth="1"/>
    <col min="11" max="16384" width="8.75" style="2"/>
  </cols>
  <sheetData>
    <row r="1" spans="1:9" ht="9" customHeight="1">
      <c r="I1" s="2" t="s">
        <v>1</v>
      </c>
    </row>
    <row r="2" spans="1:9" ht="96" customHeight="1">
      <c r="B2" s="57" t="str">
        <f>"Giu "&amp;AnnoCalendario</f>
        <v>Giu 2024</v>
      </c>
      <c r="C2" s="57"/>
      <c r="D2" s="57"/>
      <c r="E2" s="3"/>
      <c r="F2" s="3"/>
      <c r="G2" s="3"/>
      <c r="H2" s="4"/>
    </row>
    <row r="3" spans="1:9" s="11" customFormat="1" ht="24" customHeight="1">
      <c r="A3" s="10"/>
      <c r="B3" s="26" t="str">
        <f>InizioSettimana</f>
        <v>lunedì</v>
      </c>
      <c r="C3" s="27" t="str">
        <f t="shared" ref="C3:H3" si="0">TEXT(C4,"gggg")</f>
        <v/>
      </c>
      <c r="D3" s="27" t="str">
        <f t="shared" si="0"/>
        <v/>
      </c>
      <c r="E3" s="27" t="str">
        <f t="shared" si="0"/>
        <v/>
      </c>
      <c r="F3" s="27" t="str">
        <f t="shared" si="0"/>
        <v/>
      </c>
      <c r="G3" s="27" t="str">
        <f t="shared" si="0"/>
        <v/>
      </c>
      <c r="H3" s="28" t="str">
        <f t="shared" si="0"/>
        <v/>
      </c>
    </row>
    <row r="4" spans="1:9" s="6" customFormat="1" ht="24" customHeight="1">
      <c r="A4" s="5"/>
      <c r="B4" s="40">
        <f t="array" ref="B4:H4">GiorniESettimane+DATE(AnnoCalendario,6,1)-WEEKDAY(DATE(AnnoCalendario,6,1),(InizioSettimana="lunedì")+1)+1</f>
        <v>45439</v>
      </c>
      <c r="C4" s="40">
        <v>45440</v>
      </c>
      <c r="D4" s="40">
        <v>45441</v>
      </c>
      <c r="E4" s="40">
        <v>45442</v>
      </c>
      <c r="F4" s="40">
        <v>45443</v>
      </c>
      <c r="G4" s="40">
        <v>45444</v>
      </c>
      <c r="H4" s="40">
        <v>45445</v>
      </c>
    </row>
    <row r="5" spans="1:9" s="14" customFormat="1" ht="56.15" customHeight="1">
      <c r="A5" s="13"/>
      <c r="B5" s="30"/>
      <c r="C5" s="30"/>
      <c r="D5" s="30"/>
      <c r="E5" s="30"/>
      <c r="F5" s="30"/>
      <c r="G5" s="30"/>
      <c r="H5" s="30"/>
    </row>
    <row r="6" spans="1:9" s="6" customFormat="1" ht="24" customHeight="1">
      <c r="A6" s="5"/>
      <c r="B6" s="41">
        <f t="array" ref="B6:H6">GiorniESettimane+DATE(AnnoCalendario,6,1)-WEEKDAY(DATE(AnnoCalendario,6,1),(InizioSettimana="lunedì")+1)+8</f>
        <v>45446</v>
      </c>
      <c r="C6" s="41">
        <v>45447</v>
      </c>
      <c r="D6" s="41">
        <v>45448</v>
      </c>
      <c r="E6" s="41">
        <v>45449</v>
      </c>
      <c r="F6" s="41">
        <v>45450</v>
      </c>
      <c r="G6" s="41">
        <v>45451</v>
      </c>
      <c r="H6" s="41">
        <v>45452</v>
      </c>
    </row>
    <row r="7" spans="1:9" s="14" customFormat="1" ht="56.15" customHeight="1">
      <c r="A7" s="13"/>
      <c r="B7" s="29"/>
      <c r="C7" s="29"/>
      <c r="D7" s="29"/>
      <c r="E7" s="29"/>
      <c r="F7" s="29"/>
      <c r="G7" s="29"/>
      <c r="H7" s="29"/>
    </row>
    <row r="8" spans="1:9" s="6" customFormat="1" ht="24" customHeight="1">
      <c r="A8" s="5"/>
      <c r="B8" s="42">
        <f t="array" ref="B8:H8">GiorniESettimane+DATE(AnnoCalendario,6,1)-WEEKDAY(DATE(AnnoCalendario,6,1),(InizioSettimana="lunedì")+1)+15</f>
        <v>45453</v>
      </c>
      <c r="C8" s="42">
        <v>45454</v>
      </c>
      <c r="D8" s="42">
        <v>45455</v>
      </c>
      <c r="E8" s="42">
        <v>45456</v>
      </c>
      <c r="F8" s="42">
        <v>45457</v>
      </c>
      <c r="G8" s="42">
        <v>45458</v>
      </c>
      <c r="H8" s="42">
        <v>45459</v>
      </c>
    </row>
    <row r="9" spans="1:9" s="14" customFormat="1" ht="56.15" customHeight="1">
      <c r="A9" s="13"/>
      <c r="B9" s="30"/>
      <c r="C9" s="30"/>
      <c r="D9" s="30"/>
      <c r="E9" s="30"/>
      <c r="F9" s="30"/>
      <c r="G9" s="30"/>
      <c r="H9" s="30"/>
    </row>
    <row r="10" spans="1:9" s="6" customFormat="1" ht="24" customHeight="1">
      <c r="A10" s="5"/>
      <c r="B10" s="41">
        <f t="array" ref="B10:H10">GiorniESettimane+DATE(AnnoCalendario,6,1)-WEEKDAY(DATE(AnnoCalendario,6,1),(InizioSettimana="lunedì")+1)+22</f>
        <v>45460</v>
      </c>
      <c r="C10" s="41">
        <v>45461</v>
      </c>
      <c r="D10" s="41">
        <v>45462</v>
      </c>
      <c r="E10" s="41">
        <v>45463</v>
      </c>
      <c r="F10" s="41">
        <v>45464</v>
      </c>
      <c r="G10" s="41">
        <v>45465</v>
      </c>
      <c r="H10" s="41">
        <v>45466</v>
      </c>
    </row>
    <row r="11" spans="1:9" s="14" customFormat="1" ht="56.15" customHeight="1">
      <c r="A11" s="13"/>
      <c r="B11" s="29"/>
      <c r="C11" s="29"/>
      <c r="D11" s="29"/>
      <c r="E11" s="29"/>
      <c r="F11" s="29"/>
      <c r="G11" s="29"/>
      <c r="H11" s="29"/>
    </row>
    <row r="12" spans="1:9" s="6" customFormat="1" ht="24" customHeight="1">
      <c r="A12" s="5"/>
      <c r="B12" s="42">
        <f t="array" ref="B12:H12">GiorniESettimane+DATE(AnnoCalendario,6,1)-WEEKDAY(DATE(AnnoCalendario,6,1),(InizioSettimana="lunedì")+1)+29</f>
        <v>45467</v>
      </c>
      <c r="C12" s="42">
        <v>45468</v>
      </c>
      <c r="D12" s="42">
        <v>45469</v>
      </c>
      <c r="E12" s="42">
        <v>45470</v>
      </c>
      <c r="F12" s="42">
        <v>45471</v>
      </c>
      <c r="G12" s="42">
        <v>45472</v>
      </c>
      <c r="H12" s="42">
        <v>45473</v>
      </c>
    </row>
    <row r="13" spans="1:9" s="14" customFormat="1" ht="56.15" customHeight="1">
      <c r="A13" s="13"/>
      <c r="B13" s="30"/>
      <c r="C13" s="30"/>
      <c r="D13" s="30"/>
      <c r="E13" s="30"/>
      <c r="F13" s="30"/>
      <c r="G13" s="30"/>
      <c r="H13" s="30"/>
    </row>
    <row r="14" spans="1:9" s="6" customFormat="1" ht="24" customHeight="1">
      <c r="A14" s="5"/>
      <c r="B14" s="41">
        <f t="array" ref="B14:C14">GiorniESettimane+DATE(AnnoCalendario,6,1)-WEEKDAY(DATE(AnnoCalendario,6,1),(InizioSettimana="lunedì")+1)+36</f>
        <v>45474</v>
      </c>
      <c r="C14" s="41">
        <v>45475</v>
      </c>
      <c r="D14" s="58" t="s">
        <v>0</v>
      </c>
      <c r="E14" s="58"/>
      <c r="F14" s="58"/>
      <c r="G14" s="58"/>
      <c r="H14" s="59"/>
    </row>
    <row r="15" spans="1:9" s="14" customFormat="1" ht="56.15" customHeight="1">
      <c r="A15" s="13"/>
      <c r="B15" s="29"/>
      <c r="C15" s="29"/>
      <c r="D15" s="60"/>
      <c r="E15" s="60"/>
      <c r="F15" s="60"/>
      <c r="G15" s="60"/>
      <c r="H15" s="61"/>
    </row>
  </sheetData>
  <mergeCells count="3">
    <mergeCell ref="B2:D2"/>
    <mergeCell ref="D14:H14"/>
    <mergeCell ref="D15:H15"/>
  </mergeCells>
  <phoneticPr fontId="33"/>
  <conditionalFormatting sqref="B12:H12 B14:C14">
    <cfRule type="expression" dxfId="13" priority="2">
      <formula>AND(DAY(B12)&gt;=1,DAY(B12)&lt;=15)</formula>
    </cfRule>
  </conditionalFormatting>
  <conditionalFormatting sqref="B4:G4">
    <cfRule type="expression" dxfId="12" priority="1">
      <formula>DAY(B4)&gt;8</formula>
    </cfRule>
  </conditionalFormatting>
  <dataValidations count="8">
    <dataValidation allowBlank="1" showInputMessage="1" showErrorMessage="1" prompt="Giorno feriale determinato automaticamente" sqref="C3:H3" xr:uid="{00000000-0002-0000-0500-000000000000}"/>
    <dataValidation allowBlank="1" showInputMessage="1" showErrorMessage="1" prompt="Calendario del mese di giugno" sqref="A1" xr:uid="{00000000-0002-0000-0500-000001000000}"/>
    <dataValidation allowBlank="1" showInputMessage="1" showErrorMessage="1" prompt="L'anno in questa cella viene aggiornato automaticamente in base all'anno immesso nel foglio di lavoro Gennaio. Il calendario seguente include date del mese precedente e successivo, per cui è usato un carattere più chiaro" sqref="B2:D2" xr:uid="{00000000-0002-0000-0500-000002000000}"/>
    <dataValidation allowBlank="1" showInputMessage="1" showErrorMessage="1" prompt="Questa riga contiene i nomi dei giorni feriali per il calendario. Questa cella contiene il giorno iniziale della settimana. Per cambiare il giorno di inizio della settimana, selezionare un nuovo giorno feriale nella cella L5 del foglio di lavoro Gennaio." sqref="B3" xr:uid="{00000000-0002-0000-0500-000003000000}"/>
    <dataValidation allowBlank="1" showInputMessage="1" prompt="Immettere le note del mese nella cella sottostante" sqref="D14:H14" xr:uid="{00000000-0002-0000-0500-000004000000}"/>
    <dataValidation allowBlank="1" showInputMessage="1" prompt="Immettere le note del mese in questa cella" sqref="D15:H15" xr:uid="{00000000-0002-0000-0500-000005000000}"/>
    <dataValidation allowBlank="1" showInputMessage="1" showErrorMessage="1" prompt="Nelle celle di questa riga e delle righe 7, 9, 11, 13 e 15 è possibile immettere le note giornaliere relative al giorno del calendario indicato nella cella soprastante." sqref="B5" xr:uid="{00000000-0002-0000-0500-000006000000}"/>
    <dataValidation allowBlank="1" showInputMessage="1" showErrorMessage="1" prompt="Questa riga e le righe 6, 8, 10, 12 e 14 contengono i giorni di calendario della settimana. Se la cella non contiene il numero 1, si tratta di un giorno del mese precedente. Immettere le note nella cella D15." sqref="B4" xr:uid="{00000000-0002-0000-0500-000007000000}"/>
  </dataValidations>
  <printOptions horizontalCentered="1"/>
  <pageMargins left="0.25" right="0.25" top="0.5" bottom="0.5" header="0.3" footer="0.3"/>
  <pageSetup paperSize="9" scale="99" orientation="landscape" r:id="rId1"/>
  <headerFooter differentFirst="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theme="7" tint="0.59999389629810485"/>
    <pageSetUpPr fitToPage="1"/>
  </sheetPr>
  <dimension ref="A1:I15"/>
  <sheetViews>
    <sheetView showGridLines="0" zoomScaleNormal="100" workbookViewId="0"/>
  </sheetViews>
  <sheetFormatPr defaultColWidth="8.75" defaultRowHeight="13.5"/>
  <cols>
    <col min="1" max="1" width="1.58203125" style="1" customWidth="1"/>
    <col min="2" max="8" width="16.58203125" style="1" customWidth="1"/>
    <col min="9" max="9" width="1.58203125" style="2" customWidth="1"/>
    <col min="10" max="10" width="8.58203125" style="2" customWidth="1"/>
    <col min="11" max="16384" width="8.75" style="2"/>
  </cols>
  <sheetData>
    <row r="1" spans="1:9" ht="9" customHeight="1">
      <c r="I1" s="2" t="s">
        <v>1</v>
      </c>
    </row>
    <row r="2" spans="1:9" ht="96" customHeight="1">
      <c r="B2" s="57" t="str">
        <f>"Luglio "&amp;AnnoCalendario</f>
        <v>Luglio 2024</v>
      </c>
      <c r="C2" s="57"/>
      <c r="D2" s="57"/>
      <c r="E2" s="3"/>
      <c r="F2" s="3"/>
      <c r="G2" s="3"/>
      <c r="H2" s="4"/>
    </row>
    <row r="3" spans="1:9" s="11" customFormat="1" ht="24" customHeight="1">
      <c r="A3" s="10"/>
      <c r="B3" s="26" t="str">
        <f>InizioSettimana</f>
        <v>lunedì</v>
      </c>
      <c r="C3" s="27" t="str">
        <f t="shared" ref="C3:H3" si="0">TEXT(C4,"gggg")</f>
        <v/>
      </c>
      <c r="D3" s="27" t="str">
        <f t="shared" si="0"/>
        <v/>
      </c>
      <c r="E3" s="27" t="str">
        <f t="shared" si="0"/>
        <v/>
      </c>
      <c r="F3" s="27" t="str">
        <f t="shared" si="0"/>
        <v/>
      </c>
      <c r="G3" s="27" t="str">
        <f t="shared" si="0"/>
        <v/>
      </c>
      <c r="H3" s="28" t="str">
        <f t="shared" si="0"/>
        <v/>
      </c>
    </row>
    <row r="4" spans="1:9" s="6" customFormat="1" ht="24" customHeight="1">
      <c r="A4" s="5"/>
      <c r="B4" s="40">
        <f t="array" ref="B4:H4">GiorniESettimane+DATE(AnnoCalendario,7,1)-WEEKDAY(DATE(AnnoCalendario,7,1),(InizioSettimana="lunedì")+1)+1</f>
        <v>45474</v>
      </c>
      <c r="C4" s="40">
        <v>45475</v>
      </c>
      <c r="D4" s="40">
        <v>45476</v>
      </c>
      <c r="E4" s="40">
        <v>45477</v>
      </c>
      <c r="F4" s="40">
        <v>45478</v>
      </c>
      <c r="G4" s="40">
        <v>45479</v>
      </c>
      <c r="H4" s="40">
        <v>45480</v>
      </c>
    </row>
    <row r="5" spans="1:9" s="14" customFormat="1" ht="56.15" customHeight="1">
      <c r="A5" s="13"/>
      <c r="B5" s="30"/>
      <c r="C5" s="30"/>
      <c r="D5" s="30"/>
      <c r="E5" s="30"/>
      <c r="F5" s="30"/>
      <c r="G5" s="30"/>
      <c r="H5" s="30"/>
    </row>
    <row r="6" spans="1:9" s="6" customFormat="1" ht="24" customHeight="1">
      <c r="A6" s="5"/>
      <c r="B6" s="41">
        <f t="array" ref="B6:H6">GiorniESettimane+DATE(AnnoCalendario,7,1)-WEEKDAY(DATE(AnnoCalendario,7,1),(InizioSettimana="lunedì")+1)+8</f>
        <v>45481</v>
      </c>
      <c r="C6" s="41">
        <v>45482</v>
      </c>
      <c r="D6" s="41">
        <v>45483</v>
      </c>
      <c r="E6" s="41">
        <v>45484</v>
      </c>
      <c r="F6" s="41">
        <v>45485</v>
      </c>
      <c r="G6" s="41">
        <v>45486</v>
      </c>
      <c r="H6" s="41">
        <v>45487</v>
      </c>
    </row>
    <row r="7" spans="1:9" s="14" customFormat="1" ht="56.15" customHeight="1">
      <c r="A7" s="13"/>
      <c r="B7" s="29"/>
      <c r="C7" s="29"/>
      <c r="D7" s="29"/>
      <c r="E7" s="29"/>
      <c r="F7" s="29"/>
      <c r="G7" s="29"/>
      <c r="H7" s="29"/>
    </row>
    <row r="8" spans="1:9" s="6" customFormat="1" ht="24" customHeight="1">
      <c r="A8" s="5"/>
      <c r="B8" s="42">
        <f t="array" ref="B8:H8">GiorniESettimane+DATE(AnnoCalendario,7,1)-WEEKDAY(DATE(AnnoCalendario,7,1),(InizioSettimana="lunedì")+1)+15</f>
        <v>45488</v>
      </c>
      <c r="C8" s="42">
        <v>45489</v>
      </c>
      <c r="D8" s="42">
        <v>45490</v>
      </c>
      <c r="E8" s="42">
        <v>45491</v>
      </c>
      <c r="F8" s="42">
        <v>45492</v>
      </c>
      <c r="G8" s="42">
        <v>45493</v>
      </c>
      <c r="H8" s="42">
        <v>45494</v>
      </c>
    </row>
    <row r="9" spans="1:9" s="14" customFormat="1" ht="56.15" customHeight="1">
      <c r="A9" s="13"/>
      <c r="B9" s="30"/>
      <c r="C9" s="30"/>
      <c r="D9" s="30"/>
      <c r="E9" s="30"/>
      <c r="F9" s="30"/>
      <c r="G9" s="30"/>
      <c r="H9" s="30"/>
    </row>
    <row r="10" spans="1:9" s="6" customFormat="1" ht="24" customHeight="1">
      <c r="A10" s="5"/>
      <c r="B10" s="41">
        <f t="array" ref="B10:H10">GiorniESettimane+DATE(AnnoCalendario,7,1)-WEEKDAY(DATE(AnnoCalendario,7,1),(InizioSettimana="lunedì")+1)+22</f>
        <v>45495</v>
      </c>
      <c r="C10" s="41">
        <v>45496</v>
      </c>
      <c r="D10" s="41">
        <v>45497</v>
      </c>
      <c r="E10" s="41">
        <v>45498</v>
      </c>
      <c r="F10" s="41">
        <v>45499</v>
      </c>
      <c r="G10" s="41">
        <v>45500</v>
      </c>
      <c r="H10" s="41">
        <v>45501</v>
      </c>
    </row>
    <row r="11" spans="1:9" s="14" customFormat="1" ht="56.15" customHeight="1">
      <c r="A11" s="13"/>
      <c r="B11" s="29"/>
      <c r="C11" s="29"/>
      <c r="D11" s="29"/>
      <c r="E11" s="29"/>
      <c r="F11" s="29"/>
      <c r="G11" s="29"/>
      <c r="H11" s="29"/>
    </row>
    <row r="12" spans="1:9" s="6" customFormat="1" ht="24" customHeight="1">
      <c r="A12" s="5"/>
      <c r="B12" s="42">
        <f t="array" ref="B12:H12">GiorniESettimane+DATE(AnnoCalendario,7,1)-WEEKDAY(DATE(AnnoCalendario,7,1),(InizioSettimana="lunedì")+1)+29</f>
        <v>45502</v>
      </c>
      <c r="C12" s="42">
        <v>45503</v>
      </c>
      <c r="D12" s="42">
        <v>45504</v>
      </c>
      <c r="E12" s="42">
        <v>45505</v>
      </c>
      <c r="F12" s="42">
        <v>45506</v>
      </c>
      <c r="G12" s="42">
        <v>45507</v>
      </c>
      <c r="H12" s="42">
        <v>45508</v>
      </c>
    </row>
    <row r="13" spans="1:9" s="14" customFormat="1" ht="56.15" customHeight="1">
      <c r="A13" s="13"/>
      <c r="B13" s="30"/>
      <c r="C13" s="30"/>
      <c r="D13" s="30"/>
      <c r="E13" s="30"/>
      <c r="F13" s="30"/>
      <c r="G13" s="30"/>
      <c r="H13" s="30"/>
    </row>
    <row r="14" spans="1:9" s="6" customFormat="1" ht="24" customHeight="1">
      <c r="A14" s="5"/>
      <c r="B14" s="41">
        <f t="array" ref="B14:C14">GiorniESettimane+DATE(AnnoCalendario,7,1)-WEEKDAY(DATE(AnnoCalendario,7,1),(InizioSettimana="lunedì")+1)+36</f>
        <v>45509</v>
      </c>
      <c r="C14" s="41">
        <v>45510</v>
      </c>
      <c r="D14" s="58" t="s">
        <v>0</v>
      </c>
      <c r="E14" s="58"/>
      <c r="F14" s="58"/>
      <c r="G14" s="58"/>
      <c r="H14" s="59"/>
    </row>
    <row r="15" spans="1:9" s="14" customFormat="1" ht="56.15" customHeight="1">
      <c r="A15" s="13"/>
      <c r="B15" s="29"/>
      <c r="C15" s="29"/>
      <c r="D15" s="60"/>
      <c r="E15" s="60"/>
      <c r="F15" s="60"/>
      <c r="G15" s="60"/>
      <c r="H15" s="61"/>
    </row>
  </sheetData>
  <mergeCells count="3">
    <mergeCell ref="B2:D2"/>
    <mergeCell ref="D14:H14"/>
    <mergeCell ref="D15:H15"/>
  </mergeCells>
  <phoneticPr fontId="33"/>
  <conditionalFormatting sqref="B12:H12 B14:C14">
    <cfRule type="expression" dxfId="11" priority="2">
      <formula>AND(DAY(B12)&gt;=1,DAY(B12)&lt;=15)</formula>
    </cfRule>
  </conditionalFormatting>
  <conditionalFormatting sqref="B4:G4">
    <cfRule type="expression" dxfId="10" priority="1">
      <formula>DAY(B4)&gt;8</formula>
    </cfRule>
  </conditionalFormatting>
  <dataValidations count="8">
    <dataValidation allowBlank="1" showInputMessage="1" showErrorMessage="1" prompt="Giorno feriale determinato automaticamente" sqref="C3:H3" xr:uid="{00000000-0002-0000-0600-000000000000}"/>
    <dataValidation allowBlank="1" showInputMessage="1" showErrorMessage="1" prompt="Calendario del mese di luglio" sqref="A1" xr:uid="{00000000-0002-0000-0600-000001000000}"/>
    <dataValidation allowBlank="1" showInputMessage="1" showErrorMessage="1" prompt="L'anno in questa cella viene aggiornato automaticamente in base all'anno immesso nel foglio di lavoro Gennaio. Il calendario seguente include date del mese precedente e successivo, per cui è usato un carattere più chiaro" sqref="B2:D2" xr:uid="{00000000-0002-0000-0600-000002000000}"/>
    <dataValidation allowBlank="1" showInputMessage="1" showErrorMessage="1" prompt="Questa riga e le righe 6, 8, 10, 12 e 14 contengono i giorni di calendario della settimana. Se la cella non contiene il numero 1, si tratta di un giorno del mese precedente. Immettere le note nella cella D15." sqref="B4" xr:uid="{00000000-0002-0000-0600-000003000000}"/>
    <dataValidation allowBlank="1" showInputMessage="1" showErrorMessage="1" prompt="Nelle celle di questa riga e delle righe 7, 9, 11, 13 e 15 è possibile immettere le note giornaliere relative al giorno del calendario indicato nella cella soprastante." sqref="B5" xr:uid="{00000000-0002-0000-0600-000004000000}"/>
    <dataValidation allowBlank="1" showInputMessage="1" prompt="Immettere le note del mese in questa cella" sqref="D15:H15" xr:uid="{00000000-0002-0000-0600-000005000000}"/>
    <dataValidation allowBlank="1" showInputMessage="1" prompt="Immettere le note del mese nella cella sottostante" sqref="D14:H14" xr:uid="{00000000-0002-0000-0600-000006000000}"/>
    <dataValidation allowBlank="1" showInputMessage="1" showErrorMessage="1" prompt="Questa riga contiene i nomi dei giorni feriali per il calendario. Questa cella contiene il giorno iniziale della settimana. Per cambiare il giorno di inizio della settimana, selezionare un nuovo giorno feriale nella cella L5 del foglio di lavoro Gennaio." sqref="B3" xr:uid="{00000000-0002-0000-0600-000007000000}"/>
  </dataValidations>
  <printOptions horizontalCentered="1"/>
  <pageMargins left="0.25" right="0.25" top="0.5" bottom="0.5" header="0.3" footer="0.3"/>
  <pageSetup paperSize="9" scale="99" orientation="landscape" r:id="rId1"/>
  <headerFooter differentFirst="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theme="7" tint="0.59999389629810485"/>
    <pageSetUpPr fitToPage="1"/>
  </sheetPr>
  <dimension ref="A1:I15"/>
  <sheetViews>
    <sheetView showGridLines="0" workbookViewId="0"/>
  </sheetViews>
  <sheetFormatPr defaultColWidth="8.75" defaultRowHeight="13.5"/>
  <cols>
    <col min="1" max="1" width="1.58203125" style="1" customWidth="1"/>
    <col min="2" max="8" width="16.58203125" style="1" customWidth="1"/>
    <col min="9" max="9" width="1.58203125" style="2" customWidth="1"/>
    <col min="10" max="10" width="8.58203125" style="2" customWidth="1"/>
    <col min="11" max="16384" width="8.75" style="2"/>
  </cols>
  <sheetData>
    <row r="1" spans="1:9" ht="9" customHeight="1">
      <c r="I1" s="2" t="s">
        <v>1</v>
      </c>
    </row>
    <row r="2" spans="1:9" ht="96" customHeight="1">
      <c r="B2" s="57" t="str">
        <f>"Agosto "&amp;AnnoCalendario</f>
        <v>Agosto 2024</v>
      </c>
      <c r="C2" s="57"/>
      <c r="D2" s="57"/>
      <c r="E2" s="3"/>
      <c r="F2" s="3"/>
      <c r="G2" s="3"/>
      <c r="H2" s="4"/>
    </row>
    <row r="3" spans="1:9" s="11" customFormat="1" ht="24" customHeight="1">
      <c r="A3" s="10"/>
      <c r="B3" s="26" t="str">
        <f>InizioSettimana</f>
        <v>lunedì</v>
      </c>
      <c r="C3" s="27" t="str">
        <f t="shared" ref="C3:H3" si="0">TEXT(C4,"gggg")</f>
        <v/>
      </c>
      <c r="D3" s="27" t="str">
        <f t="shared" si="0"/>
        <v/>
      </c>
      <c r="E3" s="27" t="str">
        <f t="shared" si="0"/>
        <v/>
      </c>
      <c r="F3" s="27" t="str">
        <f t="shared" si="0"/>
        <v/>
      </c>
      <c r="G3" s="27" t="str">
        <f t="shared" si="0"/>
        <v/>
      </c>
      <c r="H3" s="28" t="str">
        <f t="shared" si="0"/>
        <v/>
      </c>
    </row>
    <row r="4" spans="1:9" s="6" customFormat="1" ht="24" customHeight="1">
      <c r="A4" s="5"/>
      <c r="B4" s="40">
        <f t="array" ref="B4:H4">GiorniESettimane+DATE(AnnoCalendario,8,1)-WEEKDAY(DATE(AnnoCalendario,8,1),(InizioSettimana="lunedì")+1)+1</f>
        <v>45502</v>
      </c>
      <c r="C4" s="40">
        <v>45503</v>
      </c>
      <c r="D4" s="40">
        <v>45504</v>
      </c>
      <c r="E4" s="40">
        <v>45505</v>
      </c>
      <c r="F4" s="40">
        <v>45506</v>
      </c>
      <c r="G4" s="40">
        <v>45507</v>
      </c>
      <c r="H4" s="40">
        <v>45508</v>
      </c>
    </row>
    <row r="5" spans="1:9" s="14" customFormat="1" ht="56.15" customHeight="1">
      <c r="A5" s="13"/>
      <c r="B5" s="30"/>
      <c r="C5" s="30"/>
      <c r="D5" s="30"/>
      <c r="E5" s="30"/>
      <c r="F5" s="30"/>
      <c r="G5" s="30"/>
      <c r="H5" s="30"/>
    </row>
    <row r="6" spans="1:9" s="6" customFormat="1" ht="24" customHeight="1">
      <c r="A6" s="5"/>
      <c r="B6" s="41">
        <f t="array" ref="B6:H6">GiorniESettimane+DATE(AnnoCalendario,8,1)-WEEKDAY(DATE(AnnoCalendario,8,1),(InizioSettimana="lunedì")+1)+8</f>
        <v>45509</v>
      </c>
      <c r="C6" s="41">
        <v>45510</v>
      </c>
      <c r="D6" s="41">
        <v>45511</v>
      </c>
      <c r="E6" s="41">
        <v>45512</v>
      </c>
      <c r="F6" s="41">
        <v>45513</v>
      </c>
      <c r="G6" s="41">
        <v>45514</v>
      </c>
      <c r="H6" s="41">
        <v>45515</v>
      </c>
    </row>
    <row r="7" spans="1:9" s="14" customFormat="1" ht="56.15" customHeight="1">
      <c r="A7" s="13"/>
      <c r="B7" s="29"/>
      <c r="C7" s="29"/>
      <c r="D7" s="29"/>
      <c r="E7" s="29"/>
      <c r="F7" s="29"/>
      <c r="G7" s="29"/>
      <c r="H7" s="29"/>
    </row>
    <row r="8" spans="1:9" s="6" customFormat="1" ht="24" customHeight="1">
      <c r="A8" s="5"/>
      <c r="B8" s="42">
        <f t="array" ref="B8:H8">GiorniESettimane+DATE(AnnoCalendario,8,1)-WEEKDAY(DATE(AnnoCalendario,8,1),(InizioSettimana="lunedì")+1)+15</f>
        <v>45516</v>
      </c>
      <c r="C8" s="42">
        <v>45517</v>
      </c>
      <c r="D8" s="42">
        <v>45518</v>
      </c>
      <c r="E8" s="42">
        <v>45519</v>
      </c>
      <c r="F8" s="42">
        <v>45520</v>
      </c>
      <c r="G8" s="42">
        <v>45521</v>
      </c>
      <c r="H8" s="42">
        <v>45522</v>
      </c>
    </row>
    <row r="9" spans="1:9" s="14" customFormat="1" ht="56.15" customHeight="1">
      <c r="A9" s="13"/>
      <c r="B9" s="30"/>
      <c r="C9" s="30"/>
      <c r="D9" s="30"/>
      <c r="E9" s="30"/>
      <c r="F9" s="30"/>
      <c r="G9" s="30"/>
      <c r="H9" s="30"/>
    </row>
    <row r="10" spans="1:9" s="6" customFormat="1" ht="24" customHeight="1">
      <c r="A10" s="5"/>
      <c r="B10" s="41">
        <f t="array" ref="B10:H10">GiorniESettimane+DATE(AnnoCalendario,8,1)-WEEKDAY(DATE(AnnoCalendario,8,1),(InizioSettimana="lunedì")+1)+22</f>
        <v>45523</v>
      </c>
      <c r="C10" s="41">
        <v>45524</v>
      </c>
      <c r="D10" s="41">
        <v>45525</v>
      </c>
      <c r="E10" s="41">
        <v>45526</v>
      </c>
      <c r="F10" s="41">
        <v>45527</v>
      </c>
      <c r="G10" s="41">
        <v>45528</v>
      </c>
      <c r="H10" s="41">
        <v>45529</v>
      </c>
    </row>
    <row r="11" spans="1:9" s="14" customFormat="1" ht="56.15" customHeight="1">
      <c r="A11" s="13"/>
      <c r="B11" s="29"/>
      <c r="C11" s="29"/>
      <c r="D11" s="29"/>
      <c r="E11" s="29"/>
      <c r="F11" s="29"/>
      <c r="G11" s="29"/>
      <c r="H11" s="29"/>
    </row>
    <row r="12" spans="1:9" s="6" customFormat="1" ht="24" customHeight="1">
      <c r="A12" s="5"/>
      <c r="B12" s="42">
        <f t="array" ref="B12:H12">GiorniESettimane+DATE(AnnoCalendario,8,1)-WEEKDAY(DATE(AnnoCalendario,8,1),(InizioSettimana="lunedì")+1)+29</f>
        <v>45530</v>
      </c>
      <c r="C12" s="42">
        <v>45531</v>
      </c>
      <c r="D12" s="42">
        <v>45532</v>
      </c>
      <c r="E12" s="42">
        <v>45533</v>
      </c>
      <c r="F12" s="42">
        <v>45534</v>
      </c>
      <c r="G12" s="42">
        <v>45535</v>
      </c>
      <c r="H12" s="42">
        <v>45536</v>
      </c>
    </row>
    <row r="13" spans="1:9" s="14" customFormat="1" ht="56.15" customHeight="1">
      <c r="A13" s="13"/>
      <c r="B13" s="30"/>
      <c r="C13" s="30"/>
      <c r="D13" s="30"/>
      <c r="E13" s="30"/>
      <c r="F13" s="30"/>
      <c r="G13" s="30"/>
      <c r="H13" s="30"/>
    </row>
    <row r="14" spans="1:9" s="6" customFormat="1" ht="24" customHeight="1">
      <c r="A14" s="5"/>
      <c r="B14" s="41">
        <f t="array" ref="B14:C14">GiorniESettimane+DATE(AnnoCalendario,8,1)-WEEKDAY(DATE(AnnoCalendario,8,1),(InizioSettimana="lunedì")+1)+36</f>
        <v>45537</v>
      </c>
      <c r="C14" s="41">
        <v>45538</v>
      </c>
      <c r="D14" s="58" t="s">
        <v>0</v>
      </c>
      <c r="E14" s="58"/>
      <c r="F14" s="58"/>
      <c r="G14" s="58"/>
      <c r="H14" s="59"/>
    </row>
    <row r="15" spans="1:9" s="14" customFormat="1" ht="56.15" customHeight="1">
      <c r="A15" s="13"/>
      <c r="B15" s="29"/>
      <c r="C15" s="29"/>
      <c r="D15" s="60"/>
      <c r="E15" s="60"/>
      <c r="F15" s="60"/>
      <c r="G15" s="60"/>
      <c r="H15" s="61"/>
    </row>
  </sheetData>
  <mergeCells count="3">
    <mergeCell ref="B2:D2"/>
    <mergeCell ref="D14:H14"/>
    <mergeCell ref="D15:H15"/>
  </mergeCells>
  <phoneticPr fontId="33"/>
  <conditionalFormatting sqref="B12:H12 B14:C14">
    <cfRule type="expression" dxfId="9" priority="2">
      <formula>AND(DAY(B12)&gt;=1,DAY(B12)&lt;=15)</formula>
    </cfRule>
  </conditionalFormatting>
  <conditionalFormatting sqref="B4:G4">
    <cfRule type="expression" dxfId="8" priority="1">
      <formula>DAY(B4)&gt;8</formula>
    </cfRule>
  </conditionalFormatting>
  <dataValidations count="8">
    <dataValidation allowBlank="1" showInputMessage="1" showErrorMessage="1" prompt="Giorno feriale determinato automaticamente" sqref="C3:H3" xr:uid="{00000000-0002-0000-0700-000000000000}"/>
    <dataValidation allowBlank="1" showInputMessage="1" showErrorMessage="1" prompt="L'anno in questa cella viene aggiornato automaticamente in base all'anno immesso nel foglio di lavoro Gennaio. Il calendario seguente include date del mese precedente e successivo, per cui è usato un carattere più chiaro" sqref="B2:D2" xr:uid="{00000000-0002-0000-0700-000001000000}"/>
    <dataValidation allowBlank="1" showInputMessage="1" showErrorMessage="1" prompt="Calendario del mese di agosto" sqref="A1" xr:uid="{00000000-0002-0000-0700-000002000000}"/>
    <dataValidation allowBlank="1" showInputMessage="1" showErrorMessage="1" prompt="Questa riga contiene i nomi dei giorni feriali per il calendario. Questa cella contiene il giorno iniziale della settimana. Per cambiare il giorno di inizio della settimana, selezionare un nuovo giorno feriale nella cella L5 del foglio di lavoro Gennaio." sqref="B3" xr:uid="{00000000-0002-0000-0700-000003000000}"/>
    <dataValidation allowBlank="1" showInputMessage="1" prompt="Immettere le note del mese nella cella sottostante" sqref="D14:H14" xr:uid="{00000000-0002-0000-0700-000004000000}"/>
    <dataValidation allowBlank="1" showInputMessage="1" prompt="Immettere le note del mese in questa cella" sqref="D15:H15" xr:uid="{00000000-0002-0000-0700-000005000000}"/>
    <dataValidation allowBlank="1" showInputMessage="1" showErrorMessage="1" prompt="Nelle celle di questa riga e delle righe 7, 9, 11, 13 e 15 è possibile immettere le note giornaliere relative al giorno del calendario indicato nella cella soprastante." sqref="B5" xr:uid="{00000000-0002-0000-0700-000006000000}"/>
    <dataValidation allowBlank="1" showInputMessage="1" showErrorMessage="1" prompt="Questa riga e le righe 6, 8, 10, 12 e 14 contengono i giorni di calendario della settimana. Se la cella non contiene il numero 1, si tratta di un giorno del mese precedente. Immettere le note nella cella D15." sqref="B4" xr:uid="{00000000-0002-0000-0700-000007000000}"/>
  </dataValidations>
  <printOptions horizontalCentered="1"/>
  <pageMargins left="0.25" right="0.25" top="0.5" bottom="0.5" header="0.3" footer="0.3"/>
  <pageSetup paperSize="9" scale="99" orientation="landscape" r:id="rId1"/>
  <headerFooter differentFirst="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theme="5" tint="0.59999389629810485"/>
    <pageSetUpPr fitToPage="1"/>
  </sheetPr>
  <dimension ref="A1:I15"/>
  <sheetViews>
    <sheetView showGridLines="0" zoomScaleNormal="100" workbookViewId="0"/>
  </sheetViews>
  <sheetFormatPr defaultColWidth="8.75" defaultRowHeight="13.5"/>
  <cols>
    <col min="1" max="1" width="1.58203125" style="1" customWidth="1"/>
    <col min="2" max="8" width="16.58203125" style="1" customWidth="1"/>
    <col min="9" max="9" width="1.58203125" style="2" customWidth="1"/>
    <col min="10" max="10" width="8.58203125" style="2" customWidth="1"/>
    <col min="11" max="16384" width="8.75" style="2"/>
  </cols>
  <sheetData>
    <row r="1" spans="1:9" ht="9" customHeight="1">
      <c r="I1" s="2" t="s">
        <v>1</v>
      </c>
    </row>
    <row r="2" spans="1:9" ht="96" customHeight="1">
      <c r="B2" s="62" t="str">
        <f>"Settembre "&amp;AnnoCalendario</f>
        <v>Settembre 2024</v>
      </c>
      <c r="C2" s="62"/>
      <c r="D2" s="62"/>
      <c r="E2" s="3"/>
      <c r="F2" s="3"/>
      <c r="G2" s="3"/>
      <c r="H2" s="4"/>
    </row>
    <row r="3" spans="1:9" s="11" customFormat="1" ht="24" customHeight="1">
      <c r="A3" s="10"/>
      <c r="B3" s="18" t="str">
        <f>InizioSettimana</f>
        <v>lunedì</v>
      </c>
      <c r="C3" s="19" t="str">
        <f t="shared" ref="C3:H3" si="0">TEXT(C4,"gggg")</f>
        <v/>
      </c>
      <c r="D3" s="19" t="str">
        <f t="shared" si="0"/>
        <v/>
      </c>
      <c r="E3" s="19" t="str">
        <f t="shared" si="0"/>
        <v/>
      </c>
      <c r="F3" s="19" t="str">
        <f t="shared" si="0"/>
        <v/>
      </c>
      <c r="G3" s="19" t="str">
        <f t="shared" si="0"/>
        <v/>
      </c>
      <c r="H3" s="20" t="str">
        <f t="shared" si="0"/>
        <v/>
      </c>
    </row>
    <row r="4" spans="1:9" s="6" customFormat="1" ht="24" customHeight="1">
      <c r="A4" s="5"/>
      <c r="B4" s="37">
        <f t="array" ref="B4:H4">GiorniESettimane+DATE(AnnoCalendario,9,1)-WEEKDAY(DATE(AnnoCalendario,9,1),(InizioSettimana="lunedì")+1)+1</f>
        <v>45530</v>
      </c>
      <c r="C4" s="37">
        <v>45531</v>
      </c>
      <c r="D4" s="37">
        <v>45532</v>
      </c>
      <c r="E4" s="37">
        <v>45533</v>
      </c>
      <c r="F4" s="37">
        <v>45534</v>
      </c>
      <c r="G4" s="37">
        <v>45535</v>
      </c>
      <c r="H4" s="37">
        <v>45536</v>
      </c>
    </row>
    <row r="5" spans="1:9" s="14" customFormat="1" ht="56.15" customHeight="1">
      <c r="A5" s="13"/>
      <c r="B5" s="32"/>
      <c r="C5" s="32"/>
      <c r="D5" s="32"/>
      <c r="E5" s="32"/>
      <c r="F5" s="32"/>
      <c r="G5" s="32"/>
      <c r="H5" s="32"/>
    </row>
    <row r="6" spans="1:9" s="6" customFormat="1" ht="24" customHeight="1">
      <c r="A6" s="5"/>
      <c r="B6" s="38">
        <f t="array" ref="B6:H6">GiorniESettimane+DATE(AnnoCalendario,9,1)-WEEKDAY(DATE(AnnoCalendario,9,1),(InizioSettimana="lunedì")+1)+8</f>
        <v>45537</v>
      </c>
      <c r="C6" s="38">
        <v>45538</v>
      </c>
      <c r="D6" s="38">
        <v>45539</v>
      </c>
      <c r="E6" s="38">
        <v>45540</v>
      </c>
      <c r="F6" s="38">
        <v>45541</v>
      </c>
      <c r="G6" s="38">
        <v>45542</v>
      </c>
      <c r="H6" s="38">
        <v>45543</v>
      </c>
    </row>
    <row r="7" spans="1:9" s="14" customFormat="1" ht="56.15" customHeight="1">
      <c r="A7" s="13"/>
      <c r="B7" s="31"/>
      <c r="C7" s="31"/>
      <c r="D7" s="31"/>
      <c r="E7" s="31"/>
      <c r="F7" s="31"/>
      <c r="G7" s="31"/>
      <c r="H7" s="31"/>
    </row>
    <row r="8" spans="1:9" s="6" customFormat="1" ht="24" customHeight="1">
      <c r="A8" s="5"/>
      <c r="B8" s="39">
        <f t="array" ref="B8:H8">GiorniESettimane+DATE(AnnoCalendario,9,1)-WEEKDAY(DATE(AnnoCalendario,9,1),(InizioSettimana="lunedì")+1)+15</f>
        <v>45544</v>
      </c>
      <c r="C8" s="39">
        <v>45545</v>
      </c>
      <c r="D8" s="39">
        <v>45546</v>
      </c>
      <c r="E8" s="39">
        <v>45547</v>
      </c>
      <c r="F8" s="39">
        <v>45548</v>
      </c>
      <c r="G8" s="39">
        <v>45549</v>
      </c>
      <c r="H8" s="39">
        <v>45550</v>
      </c>
    </row>
    <row r="9" spans="1:9" s="14" customFormat="1" ht="56.15" customHeight="1">
      <c r="A9" s="13"/>
      <c r="B9" s="32"/>
      <c r="C9" s="32"/>
      <c r="D9" s="32"/>
      <c r="E9" s="32"/>
      <c r="F9" s="32"/>
      <c r="G9" s="32"/>
      <c r="H9" s="32"/>
    </row>
    <row r="10" spans="1:9" s="6" customFormat="1" ht="24" customHeight="1">
      <c r="A10" s="5"/>
      <c r="B10" s="38">
        <f t="array" ref="B10:H10">GiorniESettimane+DATE(AnnoCalendario,9,1)-WEEKDAY(DATE(AnnoCalendario,9,1),(InizioSettimana="lunedì")+1)+22</f>
        <v>45551</v>
      </c>
      <c r="C10" s="38">
        <v>45552</v>
      </c>
      <c r="D10" s="38">
        <v>45553</v>
      </c>
      <c r="E10" s="38">
        <v>45554</v>
      </c>
      <c r="F10" s="38">
        <v>45555</v>
      </c>
      <c r="G10" s="38">
        <v>45556</v>
      </c>
      <c r="H10" s="38">
        <v>45557</v>
      </c>
    </row>
    <row r="11" spans="1:9" s="14" customFormat="1" ht="56.15" customHeight="1">
      <c r="A11" s="13"/>
      <c r="B11" s="31"/>
      <c r="C11" s="31"/>
      <c r="D11" s="31"/>
      <c r="E11" s="31"/>
      <c r="F11" s="31"/>
      <c r="G11" s="31"/>
      <c r="H11" s="31"/>
    </row>
    <row r="12" spans="1:9" s="6" customFormat="1" ht="24" customHeight="1">
      <c r="A12" s="5"/>
      <c r="B12" s="39">
        <f t="array" ref="B12:H12">GiorniESettimane+DATE(AnnoCalendario,9,1)-WEEKDAY(DATE(AnnoCalendario,9,1),(InizioSettimana="lunedì")+1)+29</f>
        <v>45558</v>
      </c>
      <c r="C12" s="39">
        <v>45559</v>
      </c>
      <c r="D12" s="39">
        <v>45560</v>
      </c>
      <c r="E12" s="39">
        <v>45561</v>
      </c>
      <c r="F12" s="39">
        <v>45562</v>
      </c>
      <c r="G12" s="39">
        <v>45563</v>
      </c>
      <c r="H12" s="39">
        <v>45564</v>
      </c>
    </row>
    <row r="13" spans="1:9" s="14" customFormat="1" ht="56.15" customHeight="1">
      <c r="A13" s="13"/>
      <c r="B13" s="32"/>
      <c r="C13" s="32"/>
      <c r="D13" s="32"/>
      <c r="E13" s="32"/>
      <c r="F13" s="32"/>
      <c r="G13" s="32"/>
      <c r="H13" s="32"/>
    </row>
    <row r="14" spans="1:9" s="6" customFormat="1" ht="24" customHeight="1">
      <c r="A14" s="5"/>
      <c r="B14" s="38">
        <f t="array" ref="B14:C14">GiorniESettimane+DATE(AnnoCalendario,9,1)-WEEKDAY(DATE(AnnoCalendario,9,1),(InizioSettimana="lunedì")+1)+36</f>
        <v>45565</v>
      </c>
      <c r="C14" s="38">
        <v>45566</v>
      </c>
      <c r="D14" s="63" t="s">
        <v>0</v>
      </c>
      <c r="E14" s="63"/>
      <c r="F14" s="63"/>
      <c r="G14" s="63"/>
      <c r="H14" s="64"/>
    </row>
    <row r="15" spans="1:9" s="14" customFormat="1" ht="56.15" customHeight="1">
      <c r="A15" s="13"/>
      <c r="B15" s="31"/>
      <c r="C15" s="31"/>
      <c r="D15" s="65"/>
      <c r="E15" s="65"/>
      <c r="F15" s="65"/>
      <c r="G15" s="65"/>
      <c r="H15" s="66"/>
    </row>
  </sheetData>
  <mergeCells count="3">
    <mergeCell ref="B2:D2"/>
    <mergeCell ref="D14:H14"/>
    <mergeCell ref="D15:H15"/>
  </mergeCells>
  <phoneticPr fontId="33"/>
  <conditionalFormatting sqref="B12:H12 B14:C14">
    <cfRule type="expression" dxfId="7" priority="2">
      <formula>AND(DAY(B12)&gt;=1,DAY(B12)&lt;=15)</formula>
    </cfRule>
  </conditionalFormatting>
  <conditionalFormatting sqref="B4:G4">
    <cfRule type="expression" dxfId="6" priority="1">
      <formula>DAY(B4)&gt;8</formula>
    </cfRule>
  </conditionalFormatting>
  <dataValidations count="8">
    <dataValidation allowBlank="1" showInputMessage="1" showErrorMessage="1" prompt="Giorno feriale determinato automaticamente" sqref="C3:H3" xr:uid="{00000000-0002-0000-0800-000000000000}"/>
    <dataValidation allowBlank="1" showInputMessage="1" showErrorMessage="1" prompt="L'anno in questa cella viene aggiornato automaticamente in base all'anno immesso nel foglio di lavoro Gennaio. Il calendario seguente include date del mese precedente e successivo, per cui è usato un carattere più chiaro" sqref="B2:D2" xr:uid="{00000000-0002-0000-0800-000001000000}"/>
    <dataValidation allowBlank="1" showInputMessage="1" showErrorMessage="1" prompt="Calendario del mese di settembre" sqref="A1" xr:uid="{00000000-0002-0000-0800-000002000000}"/>
    <dataValidation allowBlank="1" showInputMessage="1" showErrorMessage="1" prompt="Questa riga e le righe 6, 8, 10, 12 e 14 contengono i giorni di calendario della settimana. Se la cella non contiene il numero 1, si tratta di un giorno del mese precedente. Immettere le note nella cella D15." sqref="B4" xr:uid="{00000000-0002-0000-0800-000003000000}"/>
    <dataValidation allowBlank="1" showInputMessage="1" showErrorMessage="1" prompt="Nelle celle di questa riga e delle righe 7, 9, 11, 13 e 15 è possibile immettere le note giornaliere relative al giorno del calendario indicato nella cella soprastante." sqref="B5" xr:uid="{00000000-0002-0000-0800-000004000000}"/>
    <dataValidation allowBlank="1" showInputMessage="1" prompt="Immettere le note del mese in questa cella" sqref="D15:H15" xr:uid="{00000000-0002-0000-0800-000005000000}"/>
    <dataValidation allowBlank="1" showInputMessage="1" prompt="Immettere le note del mese nella cella sottostante" sqref="D14:H14" xr:uid="{00000000-0002-0000-0800-000006000000}"/>
    <dataValidation allowBlank="1" showInputMessage="1" showErrorMessage="1" prompt="Questa riga contiene i nomi dei giorni feriali per il calendario. Questa cella contiene il giorno iniziale della settimana. Per cambiare il giorno di inizio della settimana, selezionare un nuovo giorno feriale nella cella L5 del foglio di lavoro Gennaio." sqref="B3" xr:uid="{00000000-0002-0000-0800-000007000000}"/>
  </dataValidations>
  <printOptions horizontalCentered="1"/>
  <pageMargins left="0.25" right="0.25" top="0.5" bottom="0.5" header="0.3" footer="0.3"/>
  <pageSetup paperSize="9" scale="99" orientation="landscape" r:id="rId1"/>
  <headerFooter differentFirst="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Status xmlns="71af3243-3dd4-4a8d-8c0d-dd76da1f02a5">Not started</Status>
    <MediaServiceKeyPoints xmlns="71af3243-3dd4-4a8d-8c0d-dd76da1f02a5"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79F111ED35F8CC479449609E8A0923A6" ma:contentTypeVersion="12" ma:contentTypeDescription="Create a new document." ma:contentTypeScope="" ma:versionID="426e97fa315356fffbdcd9876fe988c2">
  <xsd:schema xmlns:xsd="http://www.w3.org/2001/XMLSchema" xmlns:xs="http://www.w3.org/2001/XMLSchema" xmlns:p="http://schemas.microsoft.com/office/2006/metadata/properties" xmlns:ns2="71af3243-3dd4-4a8d-8c0d-dd76da1f02a5" xmlns:ns3="16c05727-aa75-4e4a-9b5f-8a80a1165891" targetNamespace="http://schemas.microsoft.com/office/2006/metadata/properties" ma:root="true" ma:fieldsID="14b8f0def80e6d70ce3def20c90759ae" ns2:_="" ns3:_="">
    <xsd:import namespace="71af3243-3dd4-4a8d-8c0d-dd76da1f02a5"/>
    <xsd:import namespace="16c05727-aa75-4e4a-9b5f-8a80a1165891"/>
    <xsd:element name="properties">
      <xsd:complexType>
        <xsd:sequence>
          <xsd:element name="documentManagement">
            <xsd:complexType>
              <xsd:all>
                <xsd:element ref="ns2:MediaServiceMetadata" minOccurs="0"/>
                <xsd:element ref="ns2:MediaServiceFastMetadata" minOccurs="0"/>
                <xsd:element ref="ns2:MediaServiceOCR" minOccurs="0"/>
                <xsd:element ref="ns2:MediaServiceAutoTags" minOccurs="0"/>
                <xsd:element ref="ns2:MediaServiceEventHashCode" minOccurs="0"/>
                <xsd:element ref="ns2:MediaServiceGenerationTime" minOccurs="0"/>
                <xsd:element ref="ns3:SharedWithUsers" minOccurs="0"/>
                <xsd:element ref="ns3:SharedWithDetails" minOccurs="0"/>
                <xsd:element ref="ns2:MediaServiceAutoKeyPoints" minOccurs="0"/>
                <xsd:element ref="ns2:MediaServiceKeyPoints" minOccurs="0"/>
                <xsd:element ref="ns2:MediaServiceDateTaken" minOccurs="0"/>
                <xsd:element ref="ns2:Statu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1af3243-3dd4-4a8d-8c0d-dd76da1f02a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CR" ma:index="10" nillable="true" ma:displayName="MediaServiceOCR" ma:internalName="MediaServiceOCR" ma:readOnly="true">
      <xsd:simpleType>
        <xsd:restriction base="dms:Note">
          <xsd:maxLength value="255"/>
        </xsd:restriction>
      </xsd:simpleType>
    </xsd:element>
    <xsd:element name="MediaServiceAutoTags" ma:index="11" nillable="true" ma:displayName="MediaServiceAutoTags" ma:internalName="MediaServiceAutoTags"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false">
      <xsd:simpleType>
        <xsd:restriction base="dms:Note">
          <xsd:maxLength value="255"/>
        </xsd:restriction>
      </xsd:simpleType>
    </xsd:element>
    <xsd:element name="MediaServiceDateTaken" ma:index="18" nillable="true" ma:displayName="MediaServiceDateTaken" ma:hidden="true" ma:internalName="MediaServiceDateTaken" ma:readOnly="true">
      <xsd:simpleType>
        <xsd:restriction base="dms:Text"/>
      </xsd:simpleType>
    </xsd:element>
    <xsd:element name="Status" ma:index="19" nillable="true" ma:displayName="Status" ma:default="Not started" ma:format="Dropdown" ma:internalName="Status">
      <xsd:simpleType>
        <xsd:restriction base="dms:Choice">
          <xsd:enumeration value="Not started"/>
          <xsd:enumeration value="In Progress"/>
          <xsd:enumeration value="Completed"/>
        </xsd:restriction>
      </xsd:simpleType>
    </xsd:element>
  </xsd:schema>
  <xsd:schema xmlns:xsd="http://www.w3.org/2001/XMLSchema" xmlns:xs="http://www.w3.org/2001/XMLSchema" xmlns:dms="http://schemas.microsoft.com/office/2006/documentManagement/types" xmlns:pc="http://schemas.microsoft.com/office/infopath/2007/PartnerControls" targetNamespace="16c05727-aa75-4e4a-9b5f-8a80a1165891"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60D437D-D97C-4174-9BD0-B6C4706C93C2}">
  <ds:schemaRefs>
    <ds:schemaRef ds:uri="http://schemas.microsoft.com/office/2006/metadata/properties"/>
    <ds:schemaRef ds:uri="http://schemas.microsoft.com/office/infopath/2007/PartnerControls"/>
    <ds:schemaRef ds:uri="71af3243-3dd4-4a8d-8c0d-dd76da1f02a5"/>
  </ds:schemaRefs>
</ds:datastoreItem>
</file>

<file path=customXml/itemProps2.xml><?xml version="1.0" encoding="utf-8"?>
<ds:datastoreItem xmlns:ds="http://schemas.openxmlformats.org/officeDocument/2006/customXml" ds:itemID="{65DF88E0-C534-44A9-B15A-DDE8DD22045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1af3243-3dd4-4a8d-8c0d-dd76da1f02a5"/>
    <ds:schemaRef ds:uri="16c05727-aa75-4e4a-9b5f-8a80a116589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BF997A1-6F4D-40DF-902F-6A09A77F9752}">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12</vt:i4>
      </vt:variant>
      <vt:variant>
        <vt:lpstr>Именованные диапазоны</vt:lpstr>
      </vt:variant>
      <vt:variant>
        <vt:i4>39</vt:i4>
      </vt:variant>
    </vt:vector>
  </HeadingPairs>
  <TitlesOfParts>
    <vt:vector size="51" baseType="lpstr">
      <vt:lpstr>Gennaio</vt:lpstr>
      <vt:lpstr>Febbraio</vt:lpstr>
      <vt:lpstr>Marzo</vt:lpstr>
      <vt:lpstr>Aprile</vt:lpstr>
      <vt:lpstr>Maggio</vt:lpstr>
      <vt:lpstr>Giu</vt:lpstr>
      <vt:lpstr>Luglio</vt:lpstr>
      <vt:lpstr>Agosto</vt:lpstr>
      <vt:lpstr>Settembre</vt:lpstr>
      <vt:lpstr>Ottobre</vt:lpstr>
      <vt:lpstr>Novembre</vt:lpstr>
      <vt:lpstr>Dicembre</vt:lpstr>
      <vt:lpstr>AnnoCalendario</vt:lpstr>
      <vt:lpstr>AreaTitoloColonna1..H12.1</vt:lpstr>
      <vt:lpstr>AreaTitoloColonna1..H12.10</vt:lpstr>
      <vt:lpstr>AreaTitoloColonna1..H12.11</vt:lpstr>
      <vt:lpstr>AreaTitoloColonna1..H12.12</vt:lpstr>
      <vt:lpstr>AreaTitoloColonna1..H12.2</vt:lpstr>
      <vt:lpstr>AreaTitoloColonna1..H12.3</vt:lpstr>
      <vt:lpstr>AreaTitoloColonna1..H12.4</vt:lpstr>
      <vt:lpstr>AreaTitoloColonna1..H12.5</vt:lpstr>
      <vt:lpstr>AreaTitoloColonna1..H12.6</vt:lpstr>
      <vt:lpstr>AreaTitoloColonna1..H12.7</vt:lpstr>
      <vt:lpstr>AreaTitoloColonna1..H12.8</vt:lpstr>
      <vt:lpstr>AreaTitoloColonna1..H12.9</vt:lpstr>
      <vt:lpstr>AreaTitoloColonna2..C14.1</vt:lpstr>
      <vt:lpstr>AreaTitoloColonna2..C14.10</vt:lpstr>
      <vt:lpstr>AreaTitoloColonna2..C14.11</vt:lpstr>
      <vt:lpstr>AreaTitoloColonna2..C14.12</vt:lpstr>
      <vt:lpstr>AreaTitoloColonna2..C14.2</vt:lpstr>
      <vt:lpstr>AreaTitoloColonna2..C14.3</vt:lpstr>
      <vt:lpstr>AreaTitoloColonna2..C14.4</vt:lpstr>
      <vt:lpstr>AreaTitoloColonna2..C14.5</vt:lpstr>
      <vt:lpstr>AreaTitoloColonna2..C14.6</vt:lpstr>
      <vt:lpstr>AreaTitoloColonna2..C14.7</vt:lpstr>
      <vt:lpstr>AreaTitoloColonna2..C14.8</vt:lpstr>
      <vt:lpstr>AreaTitoloColonna2..C14.9</vt:lpstr>
      <vt:lpstr>AreaTitoloRiga1..K3</vt:lpstr>
      <vt:lpstr>InizioSettimana</vt:lpstr>
      <vt:lpstr>Agosto!Область_печати</vt:lpstr>
      <vt:lpstr>Aprile!Область_печати</vt:lpstr>
      <vt:lpstr>Dicembre!Область_печати</vt:lpstr>
      <vt:lpstr>Febbraio!Область_печати</vt:lpstr>
      <vt:lpstr>Gennaio!Область_печати</vt:lpstr>
      <vt:lpstr>Giu!Область_печати</vt:lpstr>
      <vt:lpstr>Luglio!Область_печати</vt:lpstr>
      <vt:lpstr>Maggio!Область_печати</vt:lpstr>
      <vt:lpstr>Marzo!Область_печати</vt:lpstr>
      <vt:lpstr>Novembre!Область_печати</vt:lpstr>
      <vt:lpstr>Ottobre!Область_печати</vt:lpstr>
      <vt:lpstr>Settembre!Область_печати</vt:lpstr>
    </vt:vector>
  </TitlesOfParts>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lastModifiedBy/>
  <dcterms:created xsi:type="dcterms:W3CDTF">2020-10-07T05:20:26Z</dcterms:created>
  <dcterms:modified xsi:type="dcterms:W3CDTF">2022-10-30T06:10:06Z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0x01010079F111ED35F8CC479449609E8A0923A6</vt:lpwstr>
  </property>
</Properties>
</file>